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67DF6AA4-442C-468F-8382-75BE390351A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O37" i="10"/>
  <c r="BE37" i="10"/>
  <c r="AM37" i="10"/>
  <c r="CO36" i="10"/>
  <c r="BE36" i="10"/>
  <c r="AM36" i="10"/>
  <c r="BE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U34" i="10"/>
  <c r="U35" i="10" s="1"/>
  <c r="U36" i="10" s="1"/>
  <c r="U37" i="10" s="1"/>
  <c r="U38" i="10" s="1"/>
  <c r="AM34" i="10" l="1"/>
  <c r="AM35" i="10" s="1"/>
  <c r="BW34" i="10"/>
  <c r="BW35" i="10" s="1"/>
  <c r="BW36" i="10" s="1"/>
  <c r="BW37" i="10" s="1"/>
  <c r="CO34" i="10" l="1"/>
  <c r="CO35" i="10" s="1"/>
</calcChain>
</file>

<file path=xl/sharedStrings.xml><?xml version="1.0" encoding="utf-8"?>
<sst xmlns="http://schemas.openxmlformats.org/spreadsheetml/2006/main" count="1101" uniqueCount="566">
  <si>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</si>
  <si>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</si>
  <si>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</si>
  <si>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</si>
  <si>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</si>
  <si>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</si>
  <si>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</si>
  <si>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</si>
  <si>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</si>
  <si>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</si>
  <si>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</si>
  <si>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</si>
  <si>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</si>
  <si>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</si>
  <si>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</si>
  <si>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</si>
  <si>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</si>
  <si>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</si>
  <si>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</si>
  <si>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</si>
  <si>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</si>
  <si>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</si>
  <si>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</si>
  <si>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</si>
  <si>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</si>
  <si>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</si>
  <si>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</si>
  <si>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</si>
  <si>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</si>
  <si>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</si>
  <si>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</si>
  <si>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</si>
  <si>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</si>
  <si>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</si>
  <si>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</si>
  <si>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</si>
  <si>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</si>
  <si>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</si>
  <si>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</si>
  <si>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</si>
  <si>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</si>
  <si>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</si>
  <si>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</si>
  <si>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</si>
  <si>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</si>
  <si>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</si>
  <si>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</si>
  <si>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</si>
  <si>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</si>
  <si>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</si>
  <si>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</si>
  <si>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</si>
  <si>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</si>
  <si>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</si>
  <si>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</si>
  <si>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</si>
  <si>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</si>
  <si>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</si>
  <si>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</si>
  <si>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</si>
  <si>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</si>
  <si>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</si>
  <si>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</si>
  <si>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</si>
  <si>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</si>
  <si>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</si>
  <si>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</si>
  <si>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</si>
  <si>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</si>
  <si>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</si>
  <si>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</si>
  <si>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</si>
  <si>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</si>
  <si>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</si>
  <si>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</si>
  <si>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</si>
  <si>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</si>
  <si>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</si>
  <si>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</si>
  <si>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</si>
  <si>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</si>
  <si>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</si>
  <si>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</si>
  <si>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</si>
  <si>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</si>
  <si>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</si>
  <si>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</si>
  <si>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</si>
  <si>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</si>
  <si>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</si>
  <si>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</si>
  <si>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</si>
  <si>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</si>
  <si>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</si>
  <si>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</si>
  <si>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</si>
  <si>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</si>
  <si>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</si>
  <si>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</si>
  <si>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</si>
  <si>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</si>
  <si>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</si>
  <si>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</si>
  <si>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</si>
  <si>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</si>
  <si>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</si>
  <si>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</si>
  <si>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</si>
  <si>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</si>
  <si>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</si>
  <si>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</si>
  <si>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</si>
  <si>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</si>
  <si>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</si>
  <si>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</si>
  <si>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</si>
  <si>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</si>
  <si>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</si>
  <si>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</si>
  <si>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</si>
  <si>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</si>
  <si>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</si>
  <si>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</si>
  <si>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</si>
  <si>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</si>
  <si>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</si>
  <si>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</si>
  <si>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</si>
  <si>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</si>
  <si>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</si>
  <si>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</si>
  <si>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</si>
  <si>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</si>
  <si>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</si>
  <si>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</si>
  <si>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</si>
  <si>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</si>
  <si>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</si>
  <si>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</si>
  <si>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</si>
  <si>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</si>
  <si>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</si>
  <si>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</si>
  <si>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</si>
  <si>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</si>
  <si>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</si>
  <si>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</si>
  <si>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</si>
  <si>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</si>
  <si>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</si>
  <si>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</si>
  <si>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</si>
  <si>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</si>
  <si>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</si>
  <si>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</si>
  <si>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</si>
  <si>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</si>
  <si>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</si>
  <si>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</si>
  <si>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</si>
  <si>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</si>
  <si>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</si>
  <si>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</si>
  <si>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</si>
  <si>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</si>
  <si>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</si>
  <si>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</si>
  <si>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</si>
  <si>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</si>
  <si>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</si>
  <si>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</si>
  <si>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</si>
  <si>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</si>
  <si>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</si>
  <si>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</si>
  <si>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</si>
  <si>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</si>
  <si>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</si>
  <si>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</si>
  <si>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</si>
  <si>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</si>
  <si>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</si>
  <si>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</si>
  <si>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</si>
  <si>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</si>
  <si>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</si>
  <si>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</si>
  <si>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</si>
  <si>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</si>
  <si>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</si>
  <si>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</si>
  <si>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</si>
  <si>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</si>
  <si>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</si>
  <si>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</si>
  <si>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</si>
  <si>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</si>
  <si>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</si>
  <si>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</si>
  <si>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</si>
  <si>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</si>
  <si>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</si>
  <si>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</si>
  <si>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奈良県明日香村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</si>
  <si>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</si>
  <si>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</si>
  <si>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</si>
  <si>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</si>
  <si>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</si>
  <si>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</si>
  <si>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</si>
  <si>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</si>
  <si>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</si>
  <si>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</si>
  <si>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</si>
  <si>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</si>
  <si>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</si>
  <si>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</si>
  <si>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</si>
  <si>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</si>
  <si>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</si>
  <si>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</si>
  <si>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</si>
  <si>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</si>
  <si>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</si>
  <si>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</si>
  <si>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</si>
  <si>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</si>
  <si>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</si>
  <si>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</si>
  <si>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</si>
  <si>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</si>
  <si>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</si>
  <si>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</si>
  <si>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</si>
  <si>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</si>
  <si>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</si>
  <si>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</si>
  <si>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</si>
  <si>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</si>
  <si>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</si>
  <si>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</si>
  <si>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</si>
  <si>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</si>
  <si>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</si>
  <si>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</si>
  <si>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</si>
  <si>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</si>
  <si>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</si>
  <si>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</si>
  <si>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</si>
  <si>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</si>
  <si>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</si>
  <si>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</si>
  <si>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</si>
  <si>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</si>
  <si>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</si>
  <si>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</si>
  <si>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</si>
  <si>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</si>
  <si>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</si>
  <si>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</si>
  <si>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</si>
  <si>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</si>
  <si>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</si>
  <si>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</si>
  <si>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</si>
  <si>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</si>
  <si>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</si>
  <si>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</si>
  <si>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</si>
  <si>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</si>
  <si>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</si>
  <si>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</si>
  <si>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</si>
  <si>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</si>
  <si>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</si>
  <si>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</si>
  <si>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</si>
  <si>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</si>
  <si>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</si>
  <si>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</si>
  <si>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</si>
  <si>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</si>
  <si>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</si>
  <si>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</si>
  <si>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</si>
  <si>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</si>
  <si>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</si>
  <si>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</si>
  <si>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</si>
  <si>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</si>
  <si>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</si>
  <si>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</si>
  <si>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</si>
  <si>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</si>
  <si>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</si>
  <si>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</si>
  <si>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</si>
  <si>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</si>
  <si>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</si>
  <si>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</si>
  <si>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</si>
  <si>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</si>
  <si>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</si>
  <si>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</si>
  <si>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</si>
  <si>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</si>
  <si>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</si>
  <si>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</si>
  <si>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</si>
  <si>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</si>
  <si>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</si>
  <si>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</si>
  <si>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</si>
  <si>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</si>
  <si>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</si>
  <si>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</si>
  <si>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</si>
  <si>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</si>
  <si>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</si>
  <si>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</si>
  <si>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</si>
  <si>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</si>
  <si>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</si>
  <si>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</si>
  <si>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</si>
  <si>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</si>
  <si>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</si>
  <si>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</si>
  <si>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</si>
  <si>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</si>
  <si>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</si>
  <si>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</si>
  <si>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</si>
  <si>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</si>
  <si>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</si>
  <si>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</si>
  <si>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</si>
  <si>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</si>
  <si>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</si>
  <si>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</si>
  <si>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</si>
  <si>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</si>
  <si>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</si>
  <si>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</si>
  <si>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</si>
  <si>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</si>
  <si>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</si>
  <si>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</si>
  <si>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</si>
  <si>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</si>
  <si>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</si>
  <si>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</si>
  <si>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奈良県明日香村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</si>
  <si>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</si>
  <si>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</si>
  <si>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</si>
  <si>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</si>
  <si>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</si>
  <si>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</si>
  <si>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</si>
  <si>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</si>
  <si>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</si>
  <si>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</si>
  <si>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</si>
  <si>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</si>
  <si>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</si>
  <si>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</si>
  <si>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</si>
  <si>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</si>
  <si>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</si>
  <si>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</si>
  <si>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</si>
  <si>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</si>
  <si>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</si>
  <si>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</si>
  <si>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</si>
  <si>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</si>
  <si>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</si>
  <si>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</si>
  <si>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</si>
  <si>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</si>
  <si>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</si>
  <si>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</si>
  <si>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</si>
  <si>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</si>
  <si>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</si>
  <si>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</si>
  <si>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</si>
  <si>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</si>
  <si>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</si>
  <si>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</si>
  <si>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</si>
  <si>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</si>
  <si>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</si>
  <si>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</si>
  <si>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</si>
  <si>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</si>
  <si>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</si>
  <si>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</si>
  <si>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</si>
  <si>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</si>
  <si>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</si>
  <si>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</si>
  <si>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</si>
  <si>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</si>
  <si>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</si>
  <si>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</si>
  <si>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</si>
  <si>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</si>
  <si>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</si>
  <si>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</si>
  <si>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</si>
  <si>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</si>
  <si>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</si>
  <si>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</si>
  <si>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</si>
  <si>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</si>
  <si>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</si>
  <si>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</si>
  <si>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</si>
  <si>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</si>
  <si>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</si>
  <si>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</si>
  <si>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</si>
  <si>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</si>
  <si>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</si>
  <si>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</si>
  <si>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</si>
  <si>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</si>
  <si>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</si>
  <si>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</si>
  <si>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</si>
  <si>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</si>
  <si>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</si>
  <si>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</si>
  <si>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</si>
  <si>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</si>
  <si>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</si>
  <si>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</si>
  <si>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</si>
  <si>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</si>
  <si>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</si>
  <si>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</si>
  <si>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</si>
  <si>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</si>
  <si>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</si>
  <si>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</si>
  <si>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</si>
  <si>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</si>
  <si>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</si>
  <si>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</si>
  <si>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</si>
  <si>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</si>
  <si>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</si>
  <si>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</si>
  <si>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</si>
  <si>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</si>
  <si>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</si>
  <si>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</si>
  <si>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</si>
  <si>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</si>
  <si>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</si>
  <si>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</si>
  <si>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</si>
  <si>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</si>
  <si>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</si>
  <si>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</si>
  <si>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</si>
  <si>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</si>
  <si>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</si>
  <si>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</si>
  <si>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</si>
  <si>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</si>
  <si>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</si>
  <si>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</si>
  <si>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</si>
  <si>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</si>
  <si>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</si>
  <si>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</si>
  <si>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</si>
  <si>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</si>
  <si>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</si>
  <si>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</si>
  <si>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</si>
  <si>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</si>
  <si>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</si>
  <si>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</si>
  <si>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</si>
  <si>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</si>
  <si>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</si>
  <si>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</si>
  <si>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</si>
  <si>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</si>
  <si>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</si>
  <si>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</si>
  <si>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</si>
  <si>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</si>
  <si>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</si>
  <si>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</si>
  <si>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</si>
  <si>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</si>
  <si>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</si>
  <si>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</si>
  <si>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</si>
  <si>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</si>
  <si>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</si>
  <si>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</si>
  <si>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</si>
  <si>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</si>
  <si>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</si>
  <si>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</si>
  <si>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</si>
  <si>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</si>
  <si>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</si>
  <si>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</si>
  <si>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</si>
  <si>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</si>
  <si>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</si>
  <si>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</si>
  <si>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</si>
  <si>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</si>
  <si>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</si>
  <si>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</si>
  <si>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</si>
  <si>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</si>
  <si>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</si>
  <si>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</si>
  <si>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</si>
  <si>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</si>
  <si>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</si>
  <si>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</si>
  <si>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</si>
  <si>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</si>
  <si>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0.37</t>
  </si>
  <si>
    <t>▲ 4.32</t>
  </si>
  <si>
    <t>▲ 6.10</t>
  </si>
  <si>
    <t>一般会計</t>
  </si>
  <si>
    <t>水道事業会計</t>
  </si>
  <si>
    <t>下水道事業会計</t>
  </si>
  <si>
    <t>介護保険事業会計（保険事業勘定）</t>
  </si>
  <si>
    <t>国民健康保険事業会計（事業勘定）</t>
  </si>
  <si>
    <t>▲ 0.00</t>
  </si>
  <si>
    <t>整備基金特別会計</t>
  </si>
  <si>
    <t>後期高齢者医療事業会計</t>
  </si>
  <si>
    <t>高松塚壁画館受託事業特別会計</t>
  </si>
  <si>
    <t>その他会計（赤字）</t>
  </si>
  <si>
    <t>その他会計（黒字）</t>
  </si>
  <si>
    <t>R02</t>
    <phoneticPr fontId="5"/>
  </si>
  <si>
    <t>R03</t>
    <phoneticPr fontId="5"/>
  </si>
  <si>
    <t>R04</t>
    <phoneticPr fontId="5"/>
  </si>
  <si>
    <t>R05</t>
    <phoneticPr fontId="5"/>
  </si>
  <si>
    <t>R06</t>
    <phoneticPr fontId="5"/>
  </si>
  <si>
    <t>明日香村整備基金</t>
    <rPh sb="0" eb="4">
      <t>アスカムラ</t>
    </rPh>
    <rPh sb="4" eb="6">
      <t>セイビ</t>
    </rPh>
    <rPh sb="6" eb="8">
      <t>キキン</t>
    </rPh>
    <phoneticPr fontId="5"/>
  </si>
  <si>
    <t>人づくり基金</t>
    <rPh sb="0" eb="1">
      <t>ヒト</t>
    </rPh>
    <rPh sb="4" eb="6">
      <t>キキン</t>
    </rPh>
    <phoneticPr fontId="5"/>
  </si>
  <si>
    <t>地域福祉基金</t>
    <rPh sb="0" eb="2">
      <t>チイキ</t>
    </rPh>
    <rPh sb="2" eb="4">
      <t>フクシ</t>
    </rPh>
    <rPh sb="4" eb="6">
      <t>キキン</t>
    </rPh>
    <phoneticPr fontId="5"/>
  </si>
  <si>
    <t>文化財保存基金</t>
    <rPh sb="0" eb="3">
      <t>ブンカザイ</t>
    </rPh>
    <rPh sb="3" eb="5">
      <t>ホゾン</t>
    </rPh>
    <rPh sb="5" eb="7">
      <t>キキン</t>
    </rPh>
    <phoneticPr fontId="5"/>
  </si>
  <si>
    <t>ふるさと応援基金</t>
    <rPh sb="4" eb="6">
      <t>オウエン</t>
    </rPh>
    <rPh sb="6" eb="8">
      <t>キキン</t>
    </rPh>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</si>
  <si>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</si>
  <si>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</si>
  <si>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</si>
  <si>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</si>
  <si>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</si>
  <si>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10">
      <t>アスカムラチイキシンコウコウシャ</t>
    </rPh>
    <phoneticPr fontId="2"/>
  </si>
  <si>
    <t>明日香村土地開発公社</t>
    <rPh sb="0" eb="10">
      <t>アスカムラトチカイハツコウシャ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</si>
</sst>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8084-4F98-BA1D-1E9AEA9CDA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172705</c:v>
                </c:pt>
                <c:pt idx="1">
                  <c:v>219608</c:v>
                </c:pt>
                <c:pt idx="2">
                  <c:v>324558</c:v>
                </c:pt>
                <c:pt idx="3">
                  <c:v>58978</c:v>
                </c:pt>
                <c:pt idx="4">
                  <c:v>58186</c:v>
                </c:pt>
              </c:numCache>
            </c:numRef>
          </c:val>
          <c:smooth val="0"/>
          <c:extLst>
            <c:ext xmlns:c16="http://schemas.microsoft.com/office/drawing/2014/chart" uri="{C3380CC4-5D6E-409C-BE32-E72D297353CC}">
              <c16:uniqueId val="{00000001-8084-4F98-BA1D-1E9AEA9CDA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13.08</c:v>
                </c:pt>
                <c:pt idx="1">
                  <c:v>17</c:v>
                </c:pt>
                <c:pt idx="2">
                  <c:v>16.04</c:v>
                </c:pt>
                <c:pt idx="3">
                  <c:v>17.010000000000002</c:v>
                </c:pt>
                <c:pt idx="4">
                  <c:v>10.56</c:v>
                </c:pt>
              </c:numCache>
            </c:numRef>
          </c:val>
          <c:extLst>
            <c:ext xmlns:c16="http://schemas.microsoft.com/office/drawing/2014/chart" uri="{C3380CC4-5D6E-409C-BE32-E72D297353CC}">
              <c16:uniqueId val="{00000000-B6FA-43CB-ABFB-2B702C41EE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30.44</c:v>
                </c:pt>
                <c:pt idx="1">
                  <c:v>30.04</c:v>
                </c:pt>
                <c:pt idx="2">
                  <c:v>31.42</c:v>
                </c:pt>
                <c:pt idx="3">
                  <c:v>25.35</c:v>
                </c:pt>
                <c:pt idx="4">
                  <c:v>24.83</c:v>
                </c:pt>
              </c:numCache>
            </c:numRef>
          </c:val>
          <c:extLst>
            <c:ext xmlns:c16="http://schemas.microsoft.com/office/drawing/2014/chart" uri="{C3380CC4-5D6E-409C-BE32-E72D297353CC}">
              <c16:uniqueId val="{00000001-B6FA-43CB-ABFB-2B702C41EE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8.32</c:v>
                </c:pt>
                <c:pt idx="1">
                  <c:v>7.15</c:v>
                </c:pt>
                <c:pt idx="2">
                  <c:v>-0.37</c:v>
                </c:pt>
                <c:pt idx="3">
                  <c:v>-4.32</c:v>
                </c:pt>
                <c:pt idx="4">
                  <c:v>-6.1</c:v>
                </c:pt>
              </c:numCache>
            </c:numRef>
          </c:val>
          <c:smooth val="0"/>
          <c:extLst>
            <c:ext xmlns:c16="http://schemas.microsoft.com/office/drawing/2014/chart" uri="{C3380CC4-5D6E-409C-BE32-E72D297353CC}">
              <c16:uniqueId val="{00000002-B6FA-43CB-ABFB-2B702C41EE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327-44BC-BB39-E49C331F21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27-44BC-BB39-E49C331F213B}"/>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27-44BC-BB39-E49C331F213B}"/>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327-44BC-BB39-E49C331F213B}"/>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0.13</c:v>
                </c:pt>
                <c:pt idx="4">
                  <c:v>#N/A</c:v>
                </c:pt>
                <c:pt idx="5">
                  <c:v>0.15</c:v>
                </c:pt>
                <c:pt idx="6">
                  <c:v>#N/A</c:v>
                </c:pt>
                <c:pt idx="7">
                  <c:v>0.14000000000000001</c:v>
                </c:pt>
                <c:pt idx="8">
                  <c:v>#N/A</c:v>
                </c:pt>
                <c:pt idx="9">
                  <c:v>0.1</c:v>
                </c:pt>
              </c:numCache>
            </c:numRef>
          </c:val>
          <c:extLst>
            <c:ext xmlns:c16="http://schemas.microsoft.com/office/drawing/2014/chart" uri="{C3380CC4-5D6E-409C-BE32-E72D297353CC}">
              <c16:uniqueId val="{00000004-8327-44BC-BB39-E49C331F213B}"/>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1.17</c:v>
                </c:pt>
                <c:pt idx="4">
                  <c:v>#N/A</c:v>
                </c:pt>
                <c:pt idx="5">
                  <c:v>0.94</c:v>
                </c:pt>
                <c:pt idx="6">
                  <c:v>#N/A</c:v>
                </c:pt>
                <c:pt idx="7">
                  <c:v>0.55000000000000004</c:v>
                </c:pt>
                <c:pt idx="8">
                  <c:v>#N/A</c:v>
                </c:pt>
                <c:pt idx="9">
                  <c:v>0.73</c:v>
                </c:pt>
              </c:numCache>
            </c:numRef>
          </c:val>
          <c:extLst>
            <c:ext xmlns:c16="http://schemas.microsoft.com/office/drawing/2014/chart" uri="{C3380CC4-5D6E-409C-BE32-E72D297353CC}">
              <c16:uniqueId val="{00000005-8327-44BC-BB39-E49C331F213B}"/>
            </c:ext>
          </c:extLst>
        </c:ser>
        <c:ser>
          <c:idx val="6"/>
          <c:order val="6"/>
          <c:tx>
            <c:strRef>
              <c:f>データシート!$A$33</c:f>
              <c:strCache>
                <c:ptCount val="1"/>
                <c:pt idx="0">
                  <c:v>介護保険事業会計（保険事業勘定）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0.48</c:v>
                </c:pt>
                <c:pt idx="4">
                  <c:v>#N/A</c:v>
                </c:pt>
                <c:pt idx="5">
                  <c:v>0.53</c:v>
                </c:pt>
                <c:pt idx="6">
                  <c:v>#N/A</c:v>
                </c:pt>
                <c:pt idx="7">
                  <c:v>1.74</c:v>
                </c:pt>
                <c:pt idx="8">
                  <c:v>#N/A</c:v>
                </c:pt>
                <c:pt idx="9">
                  <c:v>1.62</c:v>
                </c:pt>
              </c:numCache>
            </c:numRef>
          </c:val>
          <c:extLst>
            <c:ext xmlns:c16="http://schemas.microsoft.com/office/drawing/2014/chart" uri="{C3380CC4-5D6E-409C-BE32-E72D297353CC}">
              <c16:uniqueId val="{00000006-8327-44BC-BB39-E49C331F213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0.41</c:v>
                </c:pt>
                <c:pt idx="2">
                  <c:v>#N/A</c:v>
                </c:pt>
                <c:pt idx="3">
                  <c:v>0.93</c:v>
                </c:pt>
                <c:pt idx="4">
                  <c:v>#N/A</c:v>
                </c:pt>
                <c:pt idx="5">
                  <c:v>1.32</c:v>
                </c:pt>
                <c:pt idx="6">
                  <c:v>#N/A</c:v>
                </c:pt>
                <c:pt idx="7">
                  <c:v>1.62</c:v>
                </c:pt>
                <c:pt idx="8">
                  <c:v>#N/A</c:v>
                </c:pt>
                <c:pt idx="9">
                  <c:v>1.89</c:v>
                </c:pt>
              </c:numCache>
            </c:numRef>
          </c:val>
          <c:extLst>
            <c:ext xmlns:c16="http://schemas.microsoft.com/office/drawing/2014/chart" uri="{C3380CC4-5D6E-409C-BE32-E72D297353CC}">
              <c16:uniqueId val="{00000007-8327-44BC-BB39-E49C331F21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16.600000000000001</c:v>
                </c:pt>
                <c:pt idx="2">
                  <c:v>#N/A</c:v>
                </c:pt>
                <c:pt idx="3">
                  <c:v>12.22</c:v>
                </c:pt>
                <c:pt idx="4">
                  <c:v>#N/A</c:v>
                </c:pt>
                <c:pt idx="5">
                  <c:v>11.94</c:v>
                </c:pt>
                <c:pt idx="6">
                  <c:v>#N/A</c:v>
                </c:pt>
                <c:pt idx="7">
                  <c:v>10.91</c:v>
                </c:pt>
                <c:pt idx="8">
                  <c:v>#N/A</c:v>
                </c:pt>
                <c:pt idx="9">
                  <c:v>9.98</c:v>
                </c:pt>
              </c:numCache>
            </c:numRef>
          </c:val>
          <c:extLst>
            <c:ext xmlns:c16="http://schemas.microsoft.com/office/drawing/2014/chart" uri="{C3380CC4-5D6E-409C-BE32-E72D297353CC}">
              <c16:uniqueId val="{00000008-8327-44BC-BB39-E49C331F21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12.93</c:v>
                </c:pt>
                <c:pt idx="2">
                  <c:v>#N/A</c:v>
                </c:pt>
                <c:pt idx="3">
                  <c:v>16.86</c:v>
                </c:pt>
                <c:pt idx="4">
                  <c:v>#N/A</c:v>
                </c:pt>
                <c:pt idx="5">
                  <c:v>15.89</c:v>
                </c:pt>
                <c:pt idx="6">
                  <c:v>#N/A</c:v>
                </c:pt>
                <c:pt idx="7">
                  <c:v>16.87</c:v>
                </c:pt>
                <c:pt idx="8">
                  <c:v>#N/A</c:v>
                </c:pt>
                <c:pt idx="9">
                  <c:v>10.45</c:v>
                </c:pt>
              </c:numCache>
            </c:numRef>
          </c:val>
          <c:extLst>
            <c:ext xmlns:c16="http://schemas.microsoft.com/office/drawing/2014/chart" uri="{C3380CC4-5D6E-409C-BE32-E72D297353CC}">
              <c16:uniqueId val="{00000009-8327-44BC-BB39-E49C331F21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294</c:v>
                </c:pt>
                <c:pt idx="5">
                  <c:v>286</c:v>
                </c:pt>
                <c:pt idx="8">
                  <c:v>290</c:v>
                </c:pt>
                <c:pt idx="11">
                  <c:v>298</c:v>
                </c:pt>
                <c:pt idx="14">
                  <c:v>307</c:v>
                </c:pt>
              </c:numCache>
            </c:numRef>
          </c:val>
          <c:extLst>
            <c:ext xmlns:c16="http://schemas.microsoft.com/office/drawing/2014/chart" uri="{C3380CC4-5D6E-409C-BE32-E72D297353CC}">
              <c16:uniqueId val="{00000000-56EC-47AC-8CEF-870C13779F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EC-47AC-8CEF-870C13779F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EC-47AC-8CEF-870C13779F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9</c:v>
                </c:pt>
                <c:pt idx="9">
                  <c:v>9</c:v>
                </c:pt>
                <c:pt idx="12">
                  <c:v>10</c:v>
                </c:pt>
              </c:numCache>
            </c:numRef>
          </c:val>
          <c:extLst>
            <c:ext xmlns:c16="http://schemas.microsoft.com/office/drawing/2014/chart" uri="{C3380CC4-5D6E-409C-BE32-E72D297353CC}">
              <c16:uniqueId val="{00000003-56EC-47AC-8CEF-870C13779F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c:v>
                </c:pt>
                <c:pt idx="3">
                  <c:v>108</c:v>
                </c:pt>
                <c:pt idx="6">
                  <c:v>98</c:v>
                </c:pt>
                <c:pt idx="9">
                  <c:v>103</c:v>
                </c:pt>
                <c:pt idx="12">
                  <c:v>109</c:v>
                </c:pt>
              </c:numCache>
            </c:numRef>
          </c:val>
          <c:extLst>
            <c:ext xmlns:c16="http://schemas.microsoft.com/office/drawing/2014/chart" uri="{C3380CC4-5D6E-409C-BE32-E72D297353CC}">
              <c16:uniqueId val="{00000004-56EC-47AC-8CEF-870C13779F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EC-47AC-8CEF-870C13779F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EC-47AC-8CEF-870C13779F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242</c:v>
                </c:pt>
                <c:pt idx="3">
                  <c:v>256</c:v>
                </c:pt>
                <c:pt idx="6">
                  <c:v>289</c:v>
                </c:pt>
                <c:pt idx="9">
                  <c:v>325</c:v>
                </c:pt>
                <c:pt idx="12">
                  <c:v>376</c:v>
                </c:pt>
              </c:numCache>
            </c:numRef>
          </c:val>
          <c:extLst>
            <c:ext xmlns:c16="http://schemas.microsoft.com/office/drawing/2014/chart" uri="{C3380CC4-5D6E-409C-BE32-E72D297353CC}">
              <c16:uniqueId val="{00000007-56EC-47AC-8CEF-870C13779F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c:v>
                </c:pt>
                <c:pt idx="2">
                  <c:v>#N/A</c:v>
                </c:pt>
                <c:pt idx="3">
                  <c:v>#N/A</c:v>
                </c:pt>
                <c:pt idx="4">
                  <c:v>86</c:v>
                </c:pt>
                <c:pt idx="5">
                  <c:v>#N/A</c:v>
                </c:pt>
                <c:pt idx="6">
                  <c:v>#N/A</c:v>
                </c:pt>
                <c:pt idx="7">
                  <c:v>106</c:v>
                </c:pt>
                <c:pt idx="8">
                  <c:v>#N/A</c:v>
                </c:pt>
                <c:pt idx="9">
                  <c:v>#N/A</c:v>
                </c:pt>
                <c:pt idx="10">
                  <c:v>139</c:v>
                </c:pt>
                <c:pt idx="11">
                  <c:v>#N/A</c:v>
                </c:pt>
                <c:pt idx="12">
                  <c:v>#N/A</c:v>
                </c:pt>
                <c:pt idx="13">
                  <c:v>188</c:v>
                </c:pt>
                <c:pt idx="14">
                  <c:v>#N/A</c:v>
                </c:pt>
              </c:numCache>
            </c:numRef>
          </c:val>
          <c:smooth val="0"/>
          <c:extLst>
            <c:ext xmlns:c16="http://schemas.microsoft.com/office/drawing/2014/chart" uri="{C3380CC4-5D6E-409C-BE32-E72D297353CC}">
              <c16:uniqueId val="{00000008-56EC-47AC-8CEF-870C13779F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3051</c:v>
                </c:pt>
                <c:pt idx="5">
                  <c:v>3367</c:v>
                </c:pt>
                <c:pt idx="8">
                  <c:v>3699</c:v>
                </c:pt>
                <c:pt idx="11">
                  <c:v>3577</c:v>
                </c:pt>
                <c:pt idx="14">
                  <c:v>3478</c:v>
                </c:pt>
              </c:numCache>
            </c:numRef>
          </c:val>
          <c:extLst>
            <c:ext xmlns:c16="http://schemas.microsoft.com/office/drawing/2014/chart" uri="{C3380CC4-5D6E-409C-BE32-E72D297353CC}">
              <c16:uniqueId val="{00000000-D92F-404E-A21F-02508CDDB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c:v>
                </c:pt>
                <c:pt idx="5">
                  <c:v>82</c:v>
                </c:pt>
                <c:pt idx="8">
                  <c:v>57</c:v>
                </c:pt>
                <c:pt idx="11">
                  <c:v>57</c:v>
                </c:pt>
                <c:pt idx="14">
                  <c:v>57</c:v>
                </c:pt>
              </c:numCache>
            </c:numRef>
          </c:val>
          <c:extLst>
            <c:ext xmlns:c16="http://schemas.microsoft.com/office/drawing/2014/chart" uri="{C3380CC4-5D6E-409C-BE32-E72D297353CC}">
              <c16:uniqueId val="{00000001-D92F-404E-A21F-02508CDDB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1839</c:v>
                </c:pt>
                <c:pt idx="5">
                  <c:v>1941</c:v>
                </c:pt>
                <c:pt idx="8">
                  <c:v>1534</c:v>
                </c:pt>
                <c:pt idx="11">
                  <c:v>1407</c:v>
                </c:pt>
                <c:pt idx="14">
                  <c:v>1331</c:v>
                </c:pt>
              </c:numCache>
            </c:numRef>
          </c:val>
          <c:extLst>
            <c:ext xmlns:c16="http://schemas.microsoft.com/office/drawing/2014/chart" uri="{C3380CC4-5D6E-409C-BE32-E72D297353CC}">
              <c16:uniqueId val="{00000002-D92F-404E-A21F-02508CDDB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2F-404E-A21F-02508CDDB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2F-404E-A21F-02508CDDB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67</c:v>
                </c:pt>
                <c:pt idx="3">
                  <c:v>64</c:v>
                </c:pt>
                <c:pt idx="6">
                  <c:v>28</c:v>
                </c:pt>
                <c:pt idx="9">
                  <c:v>28</c:v>
                </c:pt>
                <c:pt idx="12">
                  <c:v>28</c:v>
                </c:pt>
              </c:numCache>
            </c:numRef>
          </c:val>
          <c:extLst>
            <c:ext xmlns:c16="http://schemas.microsoft.com/office/drawing/2014/chart" uri="{C3380CC4-5D6E-409C-BE32-E72D297353CC}">
              <c16:uniqueId val="{00000005-D92F-404E-A21F-02508CDDB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888</c:v>
                </c:pt>
                <c:pt idx="3">
                  <c:v>760</c:v>
                </c:pt>
                <c:pt idx="6">
                  <c:v>694</c:v>
                </c:pt>
                <c:pt idx="9">
                  <c:v>667</c:v>
                </c:pt>
                <c:pt idx="12">
                  <c:v>626</c:v>
                </c:pt>
              </c:numCache>
            </c:numRef>
          </c:val>
          <c:extLst>
            <c:ext xmlns:c16="http://schemas.microsoft.com/office/drawing/2014/chart" uri="{C3380CC4-5D6E-409C-BE32-E72D297353CC}">
              <c16:uniqueId val="{00000006-D92F-404E-A21F-02508CDDB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35</c:v>
                </c:pt>
                <c:pt idx="6">
                  <c:v>38</c:v>
                </c:pt>
                <c:pt idx="9">
                  <c:v>35</c:v>
                </c:pt>
                <c:pt idx="12">
                  <c:v>35</c:v>
                </c:pt>
              </c:numCache>
            </c:numRef>
          </c:val>
          <c:extLst>
            <c:ext xmlns:c16="http://schemas.microsoft.com/office/drawing/2014/chart" uri="{C3380CC4-5D6E-409C-BE32-E72D297353CC}">
              <c16:uniqueId val="{00000007-D92F-404E-A21F-02508CDDB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1022</c:v>
                </c:pt>
                <c:pt idx="3">
                  <c:v>822</c:v>
                </c:pt>
                <c:pt idx="6">
                  <c:v>671</c:v>
                </c:pt>
                <c:pt idx="9">
                  <c:v>674</c:v>
                </c:pt>
                <c:pt idx="12">
                  <c:v>666</c:v>
                </c:pt>
              </c:numCache>
            </c:numRef>
          </c:val>
          <c:extLst>
            <c:ext xmlns:c16="http://schemas.microsoft.com/office/drawing/2014/chart" uri="{C3380CC4-5D6E-409C-BE32-E72D297353CC}">
              <c16:uniqueId val="{00000008-D92F-404E-A21F-02508CDDB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2F-404E-A21F-02508CDDB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3335</c:v>
                </c:pt>
                <c:pt idx="3">
                  <c:v>3993</c:v>
                </c:pt>
                <c:pt idx="6">
                  <c:v>4836</c:v>
                </c:pt>
                <c:pt idx="9">
                  <c:v>4760</c:v>
                </c:pt>
                <c:pt idx="12">
                  <c:v>4626</c:v>
                </c:pt>
              </c:numCache>
            </c:numRef>
          </c:val>
          <c:extLst>
            <c:ext xmlns:c16="http://schemas.microsoft.com/office/drawing/2014/chart" uri="{C3380CC4-5D6E-409C-BE32-E72D297353CC}">
              <c16:uniqueId val="{0000000A-D92F-404E-A21F-02508CDDB6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374</c:v>
                </c:pt>
                <c:pt idx="2">
                  <c:v>#N/A</c:v>
                </c:pt>
                <c:pt idx="3">
                  <c:v>#N/A</c:v>
                </c:pt>
                <c:pt idx="4">
                  <c:v>284</c:v>
                </c:pt>
                <c:pt idx="5">
                  <c:v>#N/A</c:v>
                </c:pt>
                <c:pt idx="6">
                  <c:v>#N/A</c:v>
                </c:pt>
                <c:pt idx="7">
                  <c:v>977</c:v>
                </c:pt>
                <c:pt idx="8">
                  <c:v>#N/A</c:v>
                </c:pt>
                <c:pt idx="9">
                  <c:v>#N/A</c:v>
                </c:pt>
                <c:pt idx="10">
                  <c:v>1123</c:v>
                </c:pt>
                <c:pt idx="11">
                  <c:v>#N/A</c:v>
                </c:pt>
                <c:pt idx="12">
                  <c:v>#N/A</c:v>
                </c:pt>
                <c:pt idx="13">
                  <c:v>1115</c:v>
                </c:pt>
                <c:pt idx="14">
                  <c:v>#N/A</c:v>
                </c:pt>
              </c:numCache>
            </c:numRef>
          </c:val>
          <c:smooth val="0"/>
          <c:extLst>
            <c:ext xmlns:c16="http://schemas.microsoft.com/office/drawing/2014/chart" uri="{C3380CC4-5D6E-409C-BE32-E72D297353CC}">
              <c16:uniqueId val="{0000000B-D92F-404E-A21F-02508CDDB6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723</c:v>
                </c:pt>
                <c:pt idx="1">
                  <c:v>593</c:v>
                </c:pt>
                <c:pt idx="2">
                  <c:v>593</c:v>
                </c:pt>
              </c:numCache>
            </c:numRef>
          </c:val>
          <c:extLst>
            <c:ext xmlns:c16="http://schemas.microsoft.com/office/drawing/2014/chart" uri="{C3380CC4-5D6E-409C-BE32-E72D297353CC}">
              <c16:uniqueId val="{00000000-C806-4F37-A0B3-0B8EEF85AC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315</c:v>
                </c:pt>
                <c:pt idx="1">
                  <c:v>315</c:v>
                </c:pt>
                <c:pt idx="2">
                  <c:v>265</c:v>
                </c:pt>
              </c:numCache>
            </c:numRef>
          </c:val>
          <c:extLst>
            <c:ext xmlns:c16="http://schemas.microsoft.com/office/drawing/2014/chart" uri="{C3380CC4-5D6E-409C-BE32-E72D297353CC}">
              <c16:uniqueId val="{00000001-C806-4F37-A0B3-0B8EEF85AC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3842</c:v>
                </c:pt>
                <c:pt idx="1">
                  <c:v>3826</c:v>
                </c:pt>
                <c:pt idx="2">
                  <c:v>3837</c:v>
                </c:pt>
              </c:numCache>
            </c:numRef>
          </c:val>
          <c:extLst>
            <c:ext xmlns:c16="http://schemas.microsoft.com/office/drawing/2014/chart" uri="{C3380CC4-5D6E-409C-BE32-E72D297353CC}">
              <c16:uniqueId val="{00000002-C806-4F37-A0B3-0B8EEF85AC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a:t>過去に実施した大規模な普通建設事業にかかる元利償還金は増加しており、令和</a:t>
          </a:r>
          <a:r>
            <a:rPr lang="en-US" altLang="ja-JP"/>
            <a:t>3</a:t>
          </a:r>
          <a:r>
            <a:rPr lang="ja-JP" altLang="en-US"/>
            <a:t>年度以降においては、平成</a:t>
          </a:r>
          <a:r>
            <a:rPr lang="en-US" altLang="ja-JP"/>
            <a:t>29</a:t>
          </a:r>
          <a:r>
            <a:rPr lang="ja-JP" altLang="en-US"/>
            <a:t>年度過疎債借換分の元金償還開始等により増加している。また、公営企業債の元利償還金に対する繰入金及び組合等が起こした地方債の元利償還金に対する負担金等も増加していることから、実質公債費比率の分子は増加している。今後も公債費の増加が見込まれることから、適正な財政運営を図ることとする。</a:t>
          </a:r>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a:t>将来負担額については、一般会計等に係る地方債現在高及び退職手当負担見込額の減少により、前年度に比べ減少している。また、充当可能基金及び基準財政需要額算入見込額は減少しているものの、将来負担額の減少がこれを上回ったことから、将来負担比率は改善している。今後も公債費の増加が見込まれるため、各種事業について更に精査するとともに、事業の見直し等を実施し、より一層の抑制に努める。</a:t>
          </a:r>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令和５年度については、新庁舎建設事業完了のため、役場庁舎建設基金を</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百万円取り崩したため、基金全体の残高が減少している。</a:t>
          </a:r>
          <a:r>
            <a:rPr kumimoji="1" lang="ja-JP" altLang="en-US" sz="1100">
              <a:solidFill>
                <a:sysClr val="windowText" lastClr="000000"/>
              </a:solidFill>
              <a:effectLst/>
              <a:latin typeface="+mn-lt"/>
              <a:ea typeface="+mn-ea"/>
              <a:cs typeface="+mn-cs"/>
            </a:rPr>
            <a:t>令和６年度については</a:t>
          </a:r>
          <a:r>
            <a:rPr lang="ja-JP" altLang="en-US"/>
            <a:t>財政運営上必要な減債基金の取崩し等により、基金全体の残高が減少している。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庁舎建設に伴い公債費が増加していくため、厳しい財政状況が続いていくことが想定されるが、「明日香村公共施設等整備基金」に毎年度計画的に積立てを行い、今後の老朽化した施設整備のために積立をおこなっていく予定である</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ふるさと応援基金</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寄附者から受領した寄附金を適正に管理運用するための基金。</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ysClr val="windowText" lastClr="000000"/>
              </a:solidFill>
              <a:effectLst/>
              <a:latin typeface="+mn-lt"/>
              <a:ea typeface="+mn-ea"/>
              <a:cs typeface="+mn-cs"/>
            </a:rPr>
            <a:t>運用益により微増している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本村では昭和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年代から昭和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にかけて整備した施設が多くあり、老朽化が進んでおり、施設改修等にかかる費用が増額することが想定される。そのため、公共施設整備基金に計画的に積立をおこなえるような財政運営に努めていきた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t>令和</a:t>
          </a:r>
          <a:r>
            <a:rPr lang="en-US" altLang="ja-JP" sz="1400"/>
            <a:t>6</a:t>
          </a:r>
          <a:r>
            <a:rPr lang="ja-JP" altLang="en-US" sz="1400"/>
            <a:t>年度については、財政調整基金への積立を行ったことにより、基金残高は前年度に比べ微増している。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災害への備え等のため、５～６億程度を目途に積み立てることとしている。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令和</a:t>
          </a:r>
          <a:r>
            <a:rPr lang="en-US" altLang="ja-JP"/>
            <a:t>6</a:t>
          </a:r>
          <a:r>
            <a:rPr lang="ja-JP" altLang="en-US"/>
            <a:t>年度については、公債費負担に対応するため、減債基金を活用したことにより、基金残高が減少している。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年度に地方債償還のピークを迎える予定であるため、それに備えて積立をおこなえる年度については、積立をおこなっていく予定をしている。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5,049
5,020
24.10
4,592,595
4,292,689
252,296
2,389,766
4,625,956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経常収支比率は、前年度と比較して、</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ポイント悪化している。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主な要因としては、過疎債の償還等に伴う公債費や</a:t>
          </a:r>
          <a:r>
            <a:rPr kumimoji="1" lang="ja-JP" altLang="en-US" sz="1100">
              <a:solidFill>
                <a:sysClr val="windowText" lastClr="000000"/>
              </a:solidFill>
              <a:effectLst/>
              <a:latin typeface="+mn-lt"/>
              <a:ea typeface="+mn-ea"/>
              <a:cs typeface="+mn-cs"/>
            </a:rPr>
            <a:t>人事院勧告に伴う人件費の</a:t>
          </a:r>
          <a:r>
            <a:rPr kumimoji="1" lang="ja-JP" altLang="ja-JP" sz="1100">
              <a:solidFill>
                <a:sysClr val="windowText" lastClr="000000"/>
              </a:solidFill>
              <a:effectLst/>
              <a:latin typeface="+mn-lt"/>
              <a:ea typeface="+mn-ea"/>
              <a:cs typeface="+mn-cs"/>
            </a:rPr>
            <a:t>増加があげられる。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本村においては、本比率に普通交付税が占める割合は多く、その増減に大きく左右されるものといえる。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今後は新庁舎建設等に伴う起債の償還により、公債費の増加が見込まれる。ただし、新庁舎移転に伴い、出先機関等が全て新庁舎に統合されることによる事務の効率化や民間委託の活用</a:t>
          </a:r>
          <a:r>
            <a:rPr kumimoji="1" lang="ja-JP" altLang="en-US" sz="1100">
              <a:solidFill>
                <a:sysClr val="windowText" lastClr="000000"/>
              </a:solidFill>
              <a:effectLst/>
              <a:latin typeface="+mn-lt"/>
              <a:ea typeface="+mn-ea"/>
              <a:cs typeface="+mn-cs"/>
            </a:rPr>
            <a:t>や</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を活用した業務の効率化</a:t>
          </a:r>
          <a:r>
            <a:rPr kumimoji="1" lang="ja-JP" altLang="ja-JP" sz="1100">
              <a:solidFill>
                <a:sysClr val="windowText" lastClr="000000"/>
              </a:solidFill>
              <a:effectLst/>
              <a:latin typeface="+mn-lt"/>
              <a:ea typeface="+mn-ea"/>
              <a:cs typeface="+mn-cs"/>
            </a:rPr>
            <a:t>により、経常的経費の抑制に努めることとする。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114046</xdr:rowOff>
    </xdr:from>
    <xdr:to>
      <xdr:col>23</xdr:col>
      <xdr:colOff>133350</xdr:colOff>
      <xdr:row>66</xdr:row>
      <xdr:rowOff>140462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58296"/>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114046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955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65</xdr:row>
      <xdr:rowOff>51308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23956"/>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2395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89662</xdr:rowOff>
    </xdr:from>
    <xdr:to>
      <xdr:col>23</xdr:col>
      <xdr:colOff>184150</xdr:colOff>
      <xdr:row>67</xdr:row>
      <xdr:rowOff>19812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156989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63246</xdr:rowOff>
    </xdr:from>
    <xdr:to>
      <xdr:col>19</xdr:col>
      <xdr:colOff>184150</xdr:colOff>
      <xdr:row>65</xdr:row>
      <xdr:rowOff>164846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149623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においては、明日香村特別措置法にかかる各種事業の執行に伴い、景観維持等に関連する職員に加え、埋蔵文化財の調査が必要となっていることから、文化財関係職員も多く配置しているため、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今後、人件費については、認定こども園の開園等に伴い増加していくことが想定されるため、効率的な財政運営をおこなえるように努めることとする。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4800</xdr:rowOff>
    </xdr:from>
    <xdr:to>
      <xdr:col>23</xdr:col>
      <xdr:colOff>133350</xdr:colOff>
      <xdr:row>82</xdr:row>
      <xdr:rowOff>23290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3700"/>
          <a:ext cx="8382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164128</xdr:rowOff>
    </xdr:from>
    <xdr:to>
      <xdr:col>19</xdr:col>
      <xdr:colOff>133350</xdr:colOff>
      <xdr:row>82</xdr:row>
      <xdr:rowOff>4800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1578"/>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156555</xdr:rowOff>
    </xdr:from>
    <xdr:to>
      <xdr:col>15</xdr:col>
      <xdr:colOff>82550</xdr:colOff>
      <xdr:row>81</xdr:row>
      <xdr:rowOff>164128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4005"/>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139686</xdr:rowOff>
    </xdr:from>
    <xdr:to>
      <xdr:col>11</xdr:col>
      <xdr:colOff>31750</xdr:colOff>
      <xdr:row>81</xdr:row>
      <xdr:rowOff>156555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27136"/>
          <a:ext cx="889000" cy="1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143940</xdr:rowOff>
    </xdr:from>
    <xdr:to>
      <xdr:col>23</xdr:col>
      <xdr:colOff>184150</xdr:colOff>
      <xdr:row>82</xdr:row>
      <xdr:rowOff>74090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20767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125450</xdr:rowOff>
    </xdr:from>
    <xdr:to>
      <xdr:col>19</xdr:col>
      <xdr:colOff>184150</xdr:colOff>
      <xdr:row>82</xdr:row>
      <xdr:rowOff>55600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40377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113328</xdr:rowOff>
    </xdr:from>
    <xdr:to>
      <xdr:col>15</xdr:col>
      <xdr:colOff>133350</xdr:colOff>
      <xdr:row>82</xdr:row>
      <xdr:rowOff>43478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28255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105755</xdr:rowOff>
    </xdr:from>
    <xdr:to>
      <xdr:col>11</xdr:col>
      <xdr:colOff>82550</xdr:colOff>
      <xdr:row>82</xdr:row>
      <xdr:rowOff>35905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20682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88886</xdr:rowOff>
    </xdr:from>
    <xdr:to>
      <xdr:col>7</xdr:col>
      <xdr:colOff>31750</xdr:colOff>
      <xdr:row>82</xdr:row>
      <xdr:rowOff>19036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6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給与体制は国に準拠しているが、職員の年齢構成の変動により前年度より数値が増加している。今後については、</a:t>
          </a:r>
          <a:r>
            <a:rPr lang="ja-JP" altLang="en-US">
              <a:solidFill>
                <a:sysClr val="windowText" lastClr="000000"/>
              </a:solidFill>
            </a:rPr>
            <a:t>今後は、採用時期が集中している職員層が順次役職定年期を迎えることに伴い、上位級職員の構成に変化が生じることが見込まれるため、ラスパイレス指数についても一定の低下が見込まれる。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87</xdr:row>
      <xdr:rowOff>33564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69282"/>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33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170543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33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今後は、行政サービスの低下とならないよう業務の最適化を実施し、行政サービスの専門性に対応するために会計年度任用職員を活用し、適正な定員管理をおこなう。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109474</xdr:rowOff>
    </xdr:from>
    <xdr:to>
      <xdr:col>81</xdr:col>
      <xdr:colOff>44450</xdr:colOff>
      <xdr:row>63</xdr:row>
      <xdr:rowOff>110279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910824"/>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79714</xdr:rowOff>
    </xdr:from>
    <xdr:to>
      <xdr:col>77</xdr:col>
      <xdr:colOff>44450</xdr:colOff>
      <xdr:row>63</xdr:row>
      <xdr:rowOff>110279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81064"/>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169121</xdr:rowOff>
    </xdr:from>
    <xdr:to>
      <xdr:col>72</xdr:col>
      <xdr:colOff>203200</xdr:colOff>
      <xdr:row>63</xdr:row>
      <xdr:rowOff>79714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99021"/>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149818</xdr:rowOff>
    </xdr:from>
    <xdr:to>
      <xdr:col>68</xdr:col>
      <xdr:colOff>152400</xdr:colOff>
      <xdr:row>62</xdr:row>
      <xdr:rowOff>169121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79718"/>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58674</xdr:rowOff>
    </xdr:from>
    <xdr:to>
      <xdr:col>81</xdr:col>
      <xdr:colOff>95250</xdr:colOff>
      <xdr:row>63</xdr:row>
      <xdr:rowOff>160274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30751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59479</xdr:rowOff>
    </xdr:from>
    <xdr:to>
      <xdr:col>77</xdr:col>
      <xdr:colOff>95250</xdr:colOff>
      <xdr:row>63</xdr:row>
      <xdr:rowOff>161079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145856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28914</xdr:rowOff>
    </xdr:from>
    <xdr:to>
      <xdr:col>73</xdr:col>
      <xdr:colOff>44450</xdr:colOff>
      <xdr:row>63</xdr:row>
      <xdr:rowOff>130514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115291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1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118321</xdr:rowOff>
    </xdr:from>
    <xdr:to>
      <xdr:col>68</xdr:col>
      <xdr:colOff>203200</xdr:colOff>
      <xdr:row>63</xdr:row>
      <xdr:rowOff>48471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33248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99018</xdr:rowOff>
    </xdr:from>
    <xdr:to>
      <xdr:col>64</xdr:col>
      <xdr:colOff>152400</xdr:colOff>
      <xdr:row>63</xdr:row>
      <xdr:rowOff>29168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実質公債費比率は、前年度と比較して</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ポイント増加している。要因は、過疎債残高の増加に伴い、元利償還金が増加したためである。（＋</a:t>
          </a:r>
          <a:r>
            <a:rPr kumimoji="1" lang="en-US" altLang="ja-JP" sz="1100">
              <a:solidFill>
                <a:sysClr val="windowText" lastClr="000000"/>
              </a:solidFill>
              <a:effectLst/>
              <a:latin typeface="+mn-lt"/>
              <a:ea typeface="+mn-ea"/>
              <a:cs typeface="+mn-cs"/>
            </a:rPr>
            <a:t>36,476</a:t>
          </a:r>
          <a:r>
            <a:rPr kumimoji="1" lang="ja-JP" altLang="ja-JP" sz="1100">
              <a:solidFill>
                <a:sysClr val="windowText" lastClr="000000"/>
              </a:solidFill>
              <a:effectLst/>
              <a:latin typeface="+mn-lt"/>
              <a:ea typeface="+mn-ea"/>
              <a:cs typeface="+mn-cs"/>
            </a:rPr>
            <a:t>千円）</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新庁舎建設に伴う基金の取り崩し等による充当可能財源の減少やこども園建設等による新発債の借入よる元利償還金の増加が控えているため、</a:t>
          </a:r>
          <a:r>
            <a:rPr kumimoji="1" lang="ja-JP" altLang="en-US" sz="1100">
              <a:solidFill>
                <a:sysClr val="windowText" lastClr="000000"/>
              </a:solidFill>
              <a:effectLst/>
              <a:latin typeface="+mn-lt"/>
              <a:ea typeface="+mn-ea"/>
              <a:cs typeface="+mn-cs"/>
            </a:rPr>
            <a:t>今後は</a:t>
          </a:r>
          <a:r>
            <a:rPr lang="ja-JP" altLang="en-US">
              <a:solidFill>
                <a:sysClr val="windowText" lastClr="000000"/>
              </a:solidFill>
            </a:rPr>
            <a:t>事業の選択と集中を徹底し、新規地方債発行の抑制や計画的な基金運用に努めることで、実質公債費比率の改善に</a:t>
          </a:r>
          <a:r>
            <a:rPr kumimoji="1" lang="ja-JP" altLang="ja-JP" sz="1100">
              <a:solidFill>
                <a:sysClr val="windowText" lastClr="000000"/>
              </a:solidFill>
              <a:effectLst/>
              <a:latin typeface="+mn-lt"/>
              <a:ea typeface="+mn-ea"/>
              <a:cs typeface="+mn-cs"/>
            </a:rPr>
            <a:t>向けて取り組みをおこなう。</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40</xdr:row>
      <xdr:rowOff>78740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77265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86106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66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38</xdr:row>
      <xdr:rowOff>151384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8890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将来負担比率は</a:t>
          </a:r>
          <a:r>
            <a:rPr lang="en-US" altLang="ja-JP"/>
            <a:t>53.3</a:t>
          </a:r>
          <a:r>
            <a:rPr lang="ja-JP" altLang="en-US"/>
            <a:t>％で、前年度の</a:t>
          </a:r>
          <a:r>
            <a:rPr lang="en-US" altLang="ja-JP"/>
            <a:t>55.0</a:t>
          </a:r>
          <a:r>
            <a:rPr lang="ja-JP" altLang="en-US"/>
            <a:t>％から</a:t>
          </a:r>
          <a:r>
            <a:rPr lang="en-US" altLang="ja-JP"/>
            <a:t>1.7</a:t>
          </a:r>
          <a:r>
            <a:rPr lang="ja-JP" altLang="en-US"/>
            <a:t>ポイント改善している。これは、一般会計等に係る地方債現在高及び退職手当負担見込額の減少により、将来負担額全体が縮小したことが主な要因である。一方で、充当可能基金及び基準財政需要額算入見込額は減少しており、今後も将来負担の推移を注視しつつ、地方債残高の適正管理及び財政運営の健全化に努める必要がある。</a:t>
          </a:r>
          <a:endParaRPr lang="ja-JP" altLang="ja-JP" sz="1400">
            <a:solidFill>
              <a:srgbClr val="FF0000"/>
            </a:solidFill>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13441</xdr:rowOff>
    </xdr:from>
    <xdr:to>
      <xdr:col>81</xdr:col>
      <xdr:colOff>44450</xdr:colOff>
      <xdr:row>20</xdr:row>
      <xdr:rowOff>47625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442441"/>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88371</xdr:rowOff>
    </xdr:from>
    <xdr:to>
      <xdr:col>77</xdr:col>
      <xdr:colOff>44450</xdr:colOff>
      <xdr:row>20</xdr:row>
      <xdr:rowOff>47625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34592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76412</xdr:rowOff>
    </xdr:from>
    <xdr:to>
      <xdr:col>72</xdr:col>
      <xdr:colOff>203200</xdr:colOff>
      <xdr:row>19</xdr:row>
      <xdr:rowOff>88371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48162"/>
          <a:ext cx="889000" cy="6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76412</xdr:rowOff>
    </xdr:from>
    <xdr:to>
      <xdr:col>68</xdr:col>
      <xdr:colOff>152400</xdr:colOff>
      <xdr:row>16</xdr:row>
      <xdr:rowOff>31644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48162"/>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134091</xdr:rowOff>
    </xdr:from>
    <xdr:to>
      <xdr:col>81</xdr:col>
      <xdr:colOff>95250</xdr:colOff>
      <xdr:row>20</xdr:row>
      <xdr:rowOff>64241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3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106168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36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168275</xdr:rowOff>
    </xdr:from>
    <xdr:to>
      <xdr:col>77</xdr:col>
      <xdr:colOff>95250</xdr:colOff>
      <xdr:row>20</xdr:row>
      <xdr:rowOff>98425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83202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51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37571</xdr:rowOff>
    </xdr:from>
    <xdr:to>
      <xdr:col>73</xdr:col>
      <xdr:colOff>44450</xdr:colOff>
      <xdr:row>19</xdr:row>
      <xdr:rowOff>139171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123948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8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25612</xdr:rowOff>
    </xdr:from>
    <xdr:to>
      <xdr:col>68</xdr:col>
      <xdr:colOff>203200</xdr:colOff>
      <xdr:row>15</xdr:row>
      <xdr:rowOff>127212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111989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152294</xdr:rowOff>
    </xdr:from>
    <xdr:to>
      <xdr:col>64</xdr:col>
      <xdr:colOff>152400</xdr:colOff>
      <xdr:row>16</xdr:row>
      <xdr:rowOff>82444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67221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1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5,049
5,020
24.10
4,592,595
4,292,689
252,296
2,389,766
4,625,956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3556</xdr:rowOff>
    </xdr:from>
    <xdr:to>
      <xdr:col>19</xdr:col>
      <xdr:colOff>187325</xdr:colOff>
      <xdr:row>40</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61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124714</xdr:rowOff>
    </xdr:from>
    <xdr:to>
      <xdr:col>15</xdr:col>
      <xdr:colOff>98425</xdr:colOff>
      <xdr:row>40</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112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40</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112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103632</xdr:rowOff>
    </xdr:from>
    <xdr:to>
      <xdr:col>24</xdr:col>
      <xdr:colOff>76200</xdr:colOff>
      <xdr:row>41</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12209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124206</xdr:rowOff>
    </xdr:from>
    <xdr:to>
      <xdr:col>15</xdr:col>
      <xdr:colOff>149225</xdr:colOff>
      <xdr:row>40</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73914</xdr:rowOff>
    </xdr:from>
    <xdr:to>
      <xdr:col>11</xdr:col>
      <xdr:colOff>60325</xdr:colOff>
      <xdr:row>40</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12192</xdr:rowOff>
    </xdr:from>
    <xdr:to>
      <xdr:col>6</xdr:col>
      <xdr:colOff>171450</xdr:colOff>
      <xdr:row>40</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物件費については、前年度と同水準となっている。類似団体と比較して高くなっているが明日香村独自の地域課題の解決や健康関連業務に係る委託料の影響が大きいものと考えられる。今後も、委託業務、施設管理経費、電算関係経費等の内容を継続的に精査し、引き続き適正かつ効率的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9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99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30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45720</xdr:rowOff>
    </xdr:from>
    <xdr:to>
      <xdr:col>74</xdr:col>
      <xdr:colOff>31750</xdr:colOff>
      <xdr:row>17</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156210</xdr:rowOff>
    </xdr:from>
    <xdr:to>
      <xdr:col>65</xdr:col>
      <xdr:colOff>53975</xdr:colOff>
      <xdr:row>17</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扶助費は、人口減少の影響により、類似団体と比較しても低い水準を保っているが、障がい給付費等の増加に伴い、前年度より数値が増加している。ただし、今後は高齢化の影響により社会保障費の負担は増加すると思われるため、資格審査の適正化に取り組み、削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を超えており、介護給付や医療費にかかる国民健康保険特別会計や後期高齢者医療特別会計、介護保健特別会計への繰出金が増加している。今後は、予防や啓発に努め、普通会計の負担抑制に努める。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65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1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1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類似団体と比較して低い水準を保っている。今後も各種事業について実績等を精査し、適正な補助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公債費については、過疎債の借入の増加等に伴い、数値が増加している。今後についても、新庁舎建設に伴う起債の借入により、令和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年度に公債費のピークを迎える見込みであるため、過度の地方債発行とならないように各事業の見直しや大規模な事業の抑制等をおこない、適正な財政運営を図ることとする。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314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76</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781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209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a:solidFill>
                <a:sysClr val="windowText" lastClr="000000"/>
              </a:solidFill>
              <a:effectLst/>
              <a:latin typeface="+mn-lt"/>
              <a:ea typeface="+mn-ea"/>
              <a:cs typeface="+mn-cs"/>
            </a:rPr>
            <a:t>光熱費の高騰等により、物件費は増加しているが、各種事業の精査をおこなうことにより、前年度とほぼ同じ数値となっている。各種事業についてさらに精査するとともに、事業の縮小等を実施し、より一層の経常経費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867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142239</xdr:rowOff>
    </xdr:from>
    <xdr:to>
      <xdr:col>78</xdr:col>
      <xdr:colOff>69850</xdr:colOff>
      <xdr:row>79</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86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54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92163</xdr:rowOff>
    </xdr:from>
    <xdr:to>
      <xdr:col>29</xdr:col>
      <xdr:colOff>127000</xdr:colOff>
      <xdr:row>16</xdr:row>
      <xdr:rowOff>48872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11538"/>
          <a:ext cx="647700" cy="12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48872</xdr:rowOff>
    </xdr:from>
    <xdr:to>
      <xdr:col>26</xdr:col>
      <xdr:colOff>50800</xdr:colOff>
      <xdr:row>16</xdr:row>
      <xdr:rowOff>117069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9697"/>
          <a:ext cx="698500" cy="6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117069</xdr:rowOff>
    </xdr:from>
    <xdr:to>
      <xdr:col>22</xdr:col>
      <xdr:colOff>114300</xdr:colOff>
      <xdr:row>16</xdr:row>
      <xdr:rowOff>144513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07894"/>
          <a:ext cx="698500" cy="2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144513</xdr:rowOff>
    </xdr:from>
    <xdr:to>
      <xdr:col>18</xdr:col>
      <xdr:colOff>177800</xdr:colOff>
      <xdr:row>17</xdr:row>
      <xdr:rowOff>24898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35338"/>
          <a:ext cx="698500" cy="5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41363</xdr:rowOff>
    </xdr:from>
    <xdr:to>
      <xdr:col>29</xdr:col>
      <xdr:colOff>177800</xdr:colOff>
      <xdr:row>15</xdr:row>
      <xdr:rowOff>142963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60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57890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169522</xdr:rowOff>
    </xdr:from>
    <xdr:to>
      <xdr:col>26</xdr:col>
      <xdr:colOff>101600</xdr:colOff>
      <xdr:row>16</xdr:row>
      <xdr:rowOff>99672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109849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7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66269</xdr:rowOff>
    </xdr:from>
    <xdr:to>
      <xdr:col>22</xdr:col>
      <xdr:colOff>165100</xdr:colOff>
      <xdr:row>16</xdr:row>
      <xdr:rowOff>167869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5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6596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2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93713</xdr:rowOff>
    </xdr:from>
    <xdr:to>
      <xdr:col>19</xdr:col>
      <xdr:colOff>38100</xdr:colOff>
      <xdr:row>17</xdr:row>
      <xdr:rowOff>23863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84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34040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5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145548</xdr:rowOff>
    </xdr:from>
    <xdr:to>
      <xdr:col>15</xdr:col>
      <xdr:colOff>101600</xdr:colOff>
      <xdr:row>17</xdr:row>
      <xdr:rowOff>75698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36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85875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127736</xdr:rowOff>
    </xdr:from>
    <xdr:to>
      <xdr:col>29</xdr:col>
      <xdr:colOff>127000</xdr:colOff>
      <xdr:row>37</xdr:row>
      <xdr:rowOff>92101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80986"/>
          <a:ext cx="647700" cy="135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112513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6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92101</xdr:rowOff>
    </xdr:from>
    <xdr:to>
      <xdr:col>26</xdr:col>
      <xdr:colOff>50800</xdr:colOff>
      <xdr:row>37</xdr:row>
      <xdr:rowOff>180797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16801"/>
          <a:ext cx="698500" cy="8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180797</xdr:rowOff>
    </xdr:from>
    <xdr:to>
      <xdr:col>22</xdr:col>
      <xdr:colOff>114300</xdr:colOff>
      <xdr:row>37</xdr:row>
      <xdr:rowOff>230213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05497"/>
          <a:ext cx="698500" cy="4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230213</xdr:rowOff>
    </xdr:from>
    <xdr:to>
      <xdr:col>18</xdr:col>
      <xdr:colOff>177800</xdr:colOff>
      <xdr:row>37</xdr:row>
      <xdr:rowOff>283490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4913"/>
          <a:ext cx="698500" cy="5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76936</xdr:rowOff>
    </xdr:from>
    <xdr:to>
      <xdr:col>29</xdr:col>
      <xdr:colOff>177800</xdr:colOff>
      <xdr:row>37</xdr:row>
      <xdr:rowOff>7086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3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264913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41301</xdr:rowOff>
    </xdr:from>
    <xdr:to>
      <xdr:col>26</xdr:col>
      <xdr:colOff>101600</xdr:colOff>
      <xdr:row>37</xdr:row>
      <xdr:rowOff>142901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6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127678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129997</xdr:rowOff>
    </xdr:from>
    <xdr:to>
      <xdr:col>22</xdr:col>
      <xdr:colOff>165100</xdr:colOff>
      <xdr:row>37</xdr:row>
      <xdr:rowOff>231597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54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216374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4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179413</xdr:rowOff>
    </xdr:from>
    <xdr:to>
      <xdr:col>19</xdr:col>
      <xdr:colOff>38100</xdr:colOff>
      <xdr:row>37</xdr:row>
      <xdr:rowOff>281013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4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265790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232690</xdr:rowOff>
    </xdr:from>
    <xdr:to>
      <xdr:col>15</xdr:col>
      <xdr:colOff>101600</xdr:colOff>
      <xdr:row>37</xdr:row>
      <xdr:rowOff>334290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5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319067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4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5,049
5,020
24.10
4,592,595
4,292,689
252,296
2,389,766
4,625,956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140965</xdr:rowOff>
    </xdr:from>
    <xdr:to>
      <xdr:col>24</xdr:col>
      <xdr:colOff>63500</xdr:colOff>
      <xdr:row>33</xdr:row>
      <xdr:rowOff>23922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55915"/>
          <a:ext cx="8382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23922</xdr:rowOff>
    </xdr:from>
    <xdr:to>
      <xdr:col>19</xdr:col>
      <xdr:colOff>177800</xdr:colOff>
      <xdr:row>33</xdr:row>
      <xdr:rowOff>113563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81772"/>
          <a:ext cx="889000" cy="8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113563</xdr:rowOff>
    </xdr:from>
    <xdr:to>
      <xdr:col>15</xdr:col>
      <xdr:colOff>50800</xdr:colOff>
      <xdr:row>33</xdr:row>
      <xdr:rowOff>153325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1413"/>
          <a:ext cx="8890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153325</xdr:rowOff>
    </xdr:from>
    <xdr:to>
      <xdr:col>10</xdr:col>
      <xdr:colOff>114300</xdr:colOff>
      <xdr:row>34</xdr:row>
      <xdr:rowOff>43063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11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90165</xdr:rowOff>
    </xdr:from>
    <xdr:to>
      <xdr:col>24</xdr:col>
      <xdr:colOff>114300</xdr:colOff>
      <xdr:row>32</xdr:row>
      <xdr:rowOff>20315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113042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5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144572</xdr:rowOff>
    </xdr:from>
    <xdr:to>
      <xdr:col>20</xdr:col>
      <xdr:colOff>38100</xdr:colOff>
      <xdr:row>33</xdr:row>
      <xdr:rowOff>74722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91249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62763</xdr:rowOff>
    </xdr:from>
    <xdr:to>
      <xdr:col>15</xdr:col>
      <xdr:colOff>101600</xdr:colOff>
      <xdr:row>33</xdr:row>
      <xdr:rowOff>164363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9440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102525</xdr:rowOff>
    </xdr:from>
    <xdr:to>
      <xdr:col>10</xdr:col>
      <xdr:colOff>165100</xdr:colOff>
      <xdr:row>34</xdr:row>
      <xdr:rowOff>32675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49202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163713</xdr:rowOff>
    </xdr:from>
    <xdr:to>
      <xdr:col>6</xdr:col>
      <xdr:colOff>38100</xdr:colOff>
      <xdr:row>34</xdr:row>
      <xdr:rowOff>93863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110390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43022</xdr:rowOff>
    </xdr:from>
    <xdr:to>
      <xdr:col>24</xdr:col>
      <xdr:colOff>63500</xdr:colOff>
      <xdr:row>58</xdr:row>
      <xdr:rowOff>50503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87122"/>
          <a:ext cx="8382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50503</xdr:rowOff>
    </xdr:from>
    <xdr:to>
      <xdr:col>19</xdr:col>
      <xdr:colOff>177800</xdr:colOff>
      <xdr:row>58</xdr:row>
      <xdr:rowOff>54842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94603"/>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54842</xdr:rowOff>
    </xdr:from>
    <xdr:to>
      <xdr:col>15</xdr:col>
      <xdr:colOff>50800</xdr:colOff>
      <xdr:row>58</xdr:row>
      <xdr:rowOff>61415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98942"/>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61415</xdr:rowOff>
    </xdr:from>
    <xdr:to>
      <xdr:col>10</xdr:col>
      <xdr:colOff>114300</xdr:colOff>
      <xdr:row>58</xdr:row>
      <xdr:rowOff>71540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05515"/>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163672</xdr:rowOff>
    </xdr:from>
    <xdr:to>
      <xdr:col>24</xdr:col>
      <xdr:colOff>114300</xdr:colOff>
      <xdr:row>58</xdr:row>
      <xdr:rowOff>93822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123049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171153</xdr:rowOff>
    </xdr:from>
    <xdr:to>
      <xdr:col>20</xdr:col>
      <xdr:colOff>38100</xdr:colOff>
      <xdr:row>58</xdr:row>
      <xdr:rowOff>101303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117830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1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4042</xdr:rowOff>
    </xdr:from>
    <xdr:to>
      <xdr:col>15</xdr:col>
      <xdr:colOff>101600</xdr:colOff>
      <xdr:row>58</xdr:row>
      <xdr:rowOff>105642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4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122169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10615</xdr:rowOff>
    </xdr:from>
    <xdr:to>
      <xdr:col>10</xdr:col>
      <xdr:colOff>165100</xdr:colOff>
      <xdr:row>58</xdr:row>
      <xdr:rowOff>112215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128742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20740</xdr:rowOff>
    </xdr:from>
    <xdr:to>
      <xdr:col>6</xdr:col>
      <xdr:colOff>38100</xdr:colOff>
      <xdr:row>58</xdr:row>
      <xdr:rowOff>122340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138867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4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41211</xdr:rowOff>
    </xdr:from>
    <xdr:to>
      <xdr:col>24</xdr:col>
      <xdr:colOff>63500</xdr:colOff>
      <xdr:row>78</xdr:row>
      <xdr:rowOff>54336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4311"/>
          <a:ext cx="8382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54336</xdr:rowOff>
    </xdr:from>
    <xdr:to>
      <xdr:col>19</xdr:col>
      <xdr:colOff>177800</xdr:colOff>
      <xdr:row>78</xdr:row>
      <xdr:rowOff>93714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27436"/>
          <a:ext cx="889000" cy="3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43098</xdr:rowOff>
    </xdr:from>
    <xdr:to>
      <xdr:col>15</xdr:col>
      <xdr:colOff>50800</xdr:colOff>
      <xdr:row>78</xdr:row>
      <xdr:rowOff>93714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16198"/>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43098</xdr:rowOff>
    </xdr:from>
    <xdr:to>
      <xdr:col>10</xdr:col>
      <xdr:colOff>114300</xdr:colOff>
      <xdr:row>78</xdr:row>
      <xdr:rowOff>128003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16198"/>
          <a:ext cx="8890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161861</xdr:rowOff>
    </xdr:from>
    <xdr:to>
      <xdr:col>24</xdr:col>
      <xdr:colOff>114300</xdr:colOff>
      <xdr:row>78</xdr:row>
      <xdr:rowOff>92011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140288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3536</xdr:rowOff>
    </xdr:from>
    <xdr:to>
      <xdr:col>20</xdr:col>
      <xdr:colOff>38100</xdr:colOff>
      <xdr:row>78</xdr:row>
      <xdr:rowOff>105136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96263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42914</xdr:rowOff>
    </xdr:from>
    <xdr:to>
      <xdr:col>15</xdr:col>
      <xdr:colOff>101600</xdr:colOff>
      <xdr:row>78</xdr:row>
      <xdr:rowOff>144514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135641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163748</xdr:rowOff>
    </xdr:from>
    <xdr:to>
      <xdr:col>10</xdr:col>
      <xdr:colOff>165100</xdr:colOff>
      <xdr:row>78</xdr:row>
      <xdr:rowOff>93898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85025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77203</xdr:rowOff>
    </xdr:from>
    <xdr:to>
      <xdr:col>6</xdr:col>
      <xdr:colOff>38100</xdr:colOff>
      <xdr:row>79</xdr:row>
      <xdr:rowOff>7353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169930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168680</xdr:rowOff>
    </xdr:from>
    <xdr:to>
      <xdr:col>24</xdr:col>
      <xdr:colOff>63500</xdr:colOff>
      <xdr:row>98</xdr:row>
      <xdr:rowOff>32471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99330"/>
          <a:ext cx="838200" cy="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32471</xdr:rowOff>
    </xdr:from>
    <xdr:to>
      <xdr:col>19</xdr:col>
      <xdr:colOff>177800</xdr:colOff>
      <xdr:row>98</xdr:row>
      <xdr:rowOff>128865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34571"/>
          <a:ext cx="889000" cy="9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40198</xdr:rowOff>
    </xdr:from>
    <xdr:to>
      <xdr:col>15</xdr:col>
      <xdr:colOff>50800</xdr:colOff>
      <xdr:row>98</xdr:row>
      <xdr:rowOff>128865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42298"/>
          <a:ext cx="889000" cy="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40198</xdr:rowOff>
    </xdr:from>
    <xdr:to>
      <xdr:col>10</xdr:col>
      <xdr:colOff>114300</xdr:colOff>
      <xdr:row>99</xdr:row>
      <xdr:rowOff>45022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42298"/>
          <a:ext cx="889000" cy="17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117880</xdr:rowOff>
    </xdr:from>
    <xdr:to>
      <xdr:col>24</xdr:col>
      <xdr:colOff>114300</xdr:colOff>
      <xdr:row>98</xdr:row>
      <xdr:rowOff>48030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96307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153121</xdr:rowOff>
    </xdr:from>
    <xdr:to>
      <xdr:col>20</xdr:col>
      <xdr:colOff>38100</xdr:colOff>
      <xdr:row>98</xdr:row>
      <xdr:rowOff>83271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78065</xdr:rowOff>
    </xdr:from>
    <xdr:to>
      <xdr:col>15</xdr:col>
      <xdr:colOff>101600</xdr:colOff>
      <xdr:row>99</xdr:row>
      <xdr:rowOff>8215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170792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160848</xdr:rowOff>
    </xdr:from>
    <xdr:to>
      <xdr:col>10</xdr:col>
      <xdr:colOff>165100</xdr:colOff>
      <xdr:row>98</xdr:row>
      <xdr:rowOff>90998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9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8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165672</xdr:rowOff>
    </xdr:from>
    <xdr:to>
      <xdr:col>6</xdr:col>
      <xdr:colOff>38100</xdr:colOff>
      <xdr:row>99</xdr:row>
      <xdr:rowOff>95822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86949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17338</xdr:rowOff>
    </xdr:from>
    <xdr:to>
      <xdr:col>55</xdr:col>
      <xdr:colOff>0</xdr:colOff>
      <xdr:row>39</xdr:row>
      <xdr:rowOff>30094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03888"/>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130354</xdr:rowOff>
    </xdr:from>
    <xdr:to>
      <xdr:col>50</xdr:col>
      <xdr:colOff>114300</xdr:colOff>
      <xdr:row>39</xdr:row>
      <xdr:rowOff>30094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45454"/>
          <a:ext cx="889000" cy="7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130354</xdr:rowOff>
    </xdr:from>
    <xdr:to>
      <xdr:col>45</xdr:col>
      <xdr:colOff>177800</xdr:colOff>
      <xdr:row>39</xdr:row>
      <xdr:rowOff>54646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45454"/>
          <a:ext cx="889000" cy="9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169589</xdr:rowOff>
    </xdr:from>
    <xdr:to>
      <xdr:col>41</xdr:col>
      <xdr:colOff>50800</xdr:colOff>
      <xdr:row>39</xdr:row>
      <xdr:rowOff>54646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41789"/>
          <a:ext cx="889000" cy="39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137988</xdr:rowOff>
    </xdr:from>
    <xdr:to>
      <xdr:col>55</xdr:col>
      <xdr:colOff>50800</xdr:colOff>
      <xdr:row>39</xdr:row>
      <xdr:rowOff>68138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5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52915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6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150744</xdr:rowOff>
    </xdr:from>
    <xdr:to>
      <xdr:col>50</xdr:col>
      <xdr:colOff>165100</xdr:colOff>
      <xdr:row>39</xdr:row>
      <xdr:rowOff>80894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72021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79554</xdr:rowOff>
    </xdr:from>
    <xdr:to>
      <xdr:col>46</xdr:col>
      <xdr:colOff>38100</xdr:colOff>
      <xdr:row>39</xdr:row>
      <xdr:rowOff>9704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831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3846</xdr:rowOff>
    </xdr:from>
    <xdr:to>
      <xdr:col>41</xdr:col>
      <xdr:colOff>101600</xdr:colOff>
      <xdr:row>39</xdr:row>
      <xdr:rowOff>105446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8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118789</xdr:rowOff>
    </xdr:from>
    <xdr:to>
      <xdr:col>36</xdr:col>
      <xdr:colOff>165100</xdr:colOff>
      <xdr:row>37</xdr:row>
      <xdr:rowOff>48939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40066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8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112735</xdr:rowOff>
    </xdr:from>
    <xdr:to>
      <xdr:col>55</xdr:col>
      <xdr:colOff>0</xdr:colOff>
      <xdr:row>58</xdr:row>
      <xdr:rowOff>113098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56835"/>
          <a:ext cx="8382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162762</xdr:rowOff>
    </xdr:from>
    <xdr:to>
      <xdr:col>50</xdr:col>
      <xdr:colOff>114300</xdr:colOff>
      <xdr:row>58</xdr:row>
      <xdr:rowOff>112735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35412"/>
          <a:ext cx="889000" cy="1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162762</xdr:rowOff>
    </xdr:from>
    <xdr:to>
      <xdr:col>45</xdr:col>
      <xdr:colOff>177800</xdr:colOff>
      <xdr:row>58</xdr:row>
      <xdr:rowOff>39295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35412"/>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39295</xdr:rowOff>
    </xdr:from>
    <xdr:to>
      <xdr:col>41</xdr:col>
      <xdr:colOff>50800</xdr:colOff>
      <xdr:row>58</xdr:row>
      <xdr:rowOff>60739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83395"/>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62298</xdr:rowOff>
    </xdr:from>
    <xdr:to>
      <xdr:col>55</xdr:col>
      <xdr:colOff>50800</xdr:colOff>
      <xdr:row>58</xdr:row>
      <xdr:rowOff>163898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61935</xdr:rowOff>
    </xdr:from>
    <xdr:to>
      <xdr:col>50</xdr:col>
      <xdr:colOff>165100</xdr:colOff>
      <xdr:row>58</xdr:row>
      <xdr:rowOff>163535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154662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111962</xdr:rowOff>
    </xdr:from>
    <xdr:to>
      <xdr:col>46</xdr:col>
      <xdr:colOff>38100</xdr:colOff>
      <xdr:row>58</xdr:row>
      <xdr:rowOff>42112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58639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159945</xdr:rowOff>
    </xdr:from>
    <xdr:to>
      <xdr:col>41</xdr:col>
      <xdr:colOff>101600</xdr:colOff>
      <xdr:row>58</xdr:row>
      <xdr:rowOff>90095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106622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9939</xdr:rowOff>
    </xdr:from>
    <xdr:to>
      <xdr:col>36</xdr:col>
      <xdr:colOff>165100</xdr:colOff>
      <xdr:row>58</xdr:row>
      <xdr:rowOff>111539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128066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135911</xdr:rowOff>
    </xdr:from>
    <xdr:to>
      <xdr:col>55</xdr:col>
      <xdr:colOff>0</xdr:colOff>
      <xdr:row>78</xdr:row>
      <xdr:rowOff>136722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9011"/>
          <a:ext cx="8382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28487</xdr:rowOff>
    </xdr:from>
    <xdr:to>
      <xdr:col>50</xdr:col>
      <xdr:colOff>114300</xdr:colOff>
      <xdr:row>78</xdr:row>
      <xdr:rowOff>135911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01587"/>
          <a:ext cx="889000" cy="10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28487</xdr:rowOff>
    </xdr:from>
    <xdr:to>
      <xdr:col>45</xdr:col>
      <xdr:colOff>177800</xdr:colOff>
      <xdr:row>78</xdr:row>
      <xdr:rowOff>60855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01587"/>
          <a:ext cx="889000" cy="3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60855</xdr:rowOff>
    </xdr:from>
    <xdr:to>
      <xdr:col>41</xdr:col>
      <xdr:colOff>50800</xdr:colOff>
      <xdr:row>78</xdr:row>
      <xdr:rowOff>129310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33955"/>
          <a:ext cx="889000" cy="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85922</xdr:rowOff>
    </xdr:from>
    <xdr:to>
      <xdr:col>55</xdr:col>
      <xdr:colOff>50800</xdr:colOff>
      <xdr:row>79</xdr:row>
      <xdr:rowOff>16072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85111</xdr:rowOff>
    </xdr:from>
    <xdr:to>
      <xdr:col>50</xdr:col>
      <xdr:colOff>165100</xdr:colOff>
      <xdr:row>79</xdr:row>
      <xdr:rowOff>15261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6388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149137</xdr:rowOff>
    </xdr:from>
    <xdr:to>
      <xdr:col>46</xdr:col>
      <xdr:colOff>38100</xdr:colOff>
      <xdr:row>78</xdr:row>
      <xdr:rowOff>79287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95814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2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10055</xdr:rowOff>
    </xdr:from>
    <xdr:to>
      <xdr:col>41</xdr:col>
      <xdr:colOff>101600</xdr:colOff>
      <xdr:row>78</xdr:row>
      <xdr:rowOff>111655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128182</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15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78510</xdr:rowOff>
    </xdr:from>
    <xdr:to>
      <xdr:col>36</xdr:col>
      <xdr:colOff>165100</xdr:colOff>
      <xdr:row>79</xdr:row>
      <xdr:rowOff>8660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171237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25564</xdr:rowOff>
    </xdr:from>
    <xdr:to>
      <xdr:col>55</xdr:col>
      <xdr:colOff>0</xdr:colOff>
      <xdr:row>98</xdr:row>
      <xdr:rowOff>26015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27664"/>
          <a:ext cx="8382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145802</xdr:rowOff>
    </xdr:from>
    <xdr:to>
      <xdr:col>50</xdr:col>
      <xdr:colOff>114300</xdr:colOff>
      <xdr:row>98</xdr:row>
      <xdr:rowOff>25564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76452"/>
          <a:ext cx="889000" cy="5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145802</xdr:rowOff>
    </xdr:from>
    <xdr:to>
      <xdr:col>45</xdr:col>
      <xdr:colOff>177800</xdr:colOff>
      <xdr:row>98</xdr:row>
      <xdr:rowOff>33021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76452"/>
          <a:ext cx="889000" cy="5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118808</xdr:rowOff>
    </xdr:from>
    <xdr:to>
      <xdr:col>41</xdr:col>
      <xdr:colOff>50800</xdr:colOff>
      <xdr:row>98</xdr:row>
      <xdr:rowOff>33021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49458"/>
          <a:ext cx="889000" cy="8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146665</xdr:rowOff>
    </xdr:from>
    <xdr:to>
      <xdr:col>55</xdr:col>
      <xdr:colOff>50800</xdr:colOff>
      <xdr:row>98</xdr:row>
      <xdr:rowOff>76815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61592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146214</xdr:rowOff>
    </xdr:from>
    <xdr:to>
      <xdr:col>50</xdr:col>
      <xdr:colOff>165100</xdr:colOff>
      <xdr:row>98</xdr:row>
      <xdr:rowOff>76364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67491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6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95002</xdr:rowOff>
    </xdr:from>
    <xdr:to>
      <xdr:col>46</xdr:col>
      <xdr:colOff>38100</xdr:colOff>
      <xdr:row>98</xdr:row>
      <xdr:rowOff>25152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153671</xdr:rowOff>
    </xdr:from>
    <xdr:to>
      <xdr:col>41</xdr:col>
      <xdr:colOff>101600</xdr:colOff>
      <xdr:row>98</xdr:row>
      <xdr:rowOff>83821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74948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68008</xdr:rowOff>
    </xdr:from>
    <xdr:to>
      <xdr:col>36</xdr:col>
      <xdr:colOff>165100</xdr:colOff>
      <xdr:row>97</xdr:row>
      <xdr:rowOff>169608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107134</xdr:rowOff>
    </xdr:from>
    <xdr:to>
      <xdr:col>85</xdr:col>
      <xdr:colOff>127000</xdr:colOff>
      <xdr:row>38</xdr:row>
      <xdr:rowOff>119684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22234"/>
          <a:ext cx="8382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107134</xdr:rowOff>
    </xdr:from>
    <xdr:to>
      <xdr:col>81</xdr:col>
      <xdr:colOff>50800</xdr:colOff>
      <xdr:row>38</xdr:row>
      <xdr:rowOff>136897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2234"/>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136897</xdr:rowOff>
    </xdr:from>
    <xdr:to>
      <xdr:col>76</xdr:col>
      <xdr:colOff>114300</xdr:colOff>
      <xdr:row>38</xdr:row>
      <xdr:rowOff>139490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1997"/>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139028</xdr:rowOff>
    </xdr:from>
    <xdr:to>
      <xdr:col>71</xdr:col>
      <xdr:colOff>177800</xdr:colOff>
      <xdr:row>38</xdr:row>
      <xdr:rowOff>139490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128"/>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68884</xdr:rowOff>
    </xdr:from>
    <xdr:to>
      <xdr:col>85</xdr:col>
      <xdr:colOff>177800</xdr:colOff>
      <xdr:row>38</xdr:row>
      <xdr:rowOff>170484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56334</xdr:rowOff>
    </xdr:from>
    <xdr:to>
      <xdr:col>81</xdr:col>
      <xdr:colOff>101600</xdr:colOff>
      <xdr:row>38</xdr:row>
      <xdr:rowOff>157934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149061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86097</xdr:rowOff>
    </xdr:from>
    <xdr:to>
      <xdr:col>76</xdr:col>
      <xdr:colOff>165100</xdr:colOff>
      <xdr:row>39</xdr:row>
      <xdr:rowOff>16247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7374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88690</xdr:rowOff>
    </xdr:from>
    <xdr:to>
      <xdr:col>72</xdr:col>
      <xdr:colOff>38100</xdr:colOff>
      <xdr:row>39</xdr:row>
      <xdr:rowOff>18840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9967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6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88228</xdr:rowOff>
    </xdr:from>
    <xdr:to>
      <xdr:col>67</xdr:col>
      <xdr:colOff>101600</xdr:colOff>
      <xdr:row>39</xdr:row>
      <xdr:rowOff>18378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9505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140832</xdr:rowOff>
    </xdr:from>
    <xdr:to>
      <xdr:col>85</xdr:col>
      <xdr:colOff>127000</xdr:colOff>
      <xdr:row>77</xdr:row>
      <xdr:rowOff>167336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2482"/>
          <a:ext cx="8382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167336</xdr:rowOff>
    </xdr:from>
    <xdr:to>
      <xdr:col>81</xdr:col>
      <xdr:colOff>50800</xdr:colOff>
      <xdr:row>78</xdr:row>
      <xdr:rowOff>14918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68986"/>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14918</xdr:rowOff>
    </xdr:from>
    <xdr:to>
      <xdr:col>76</xdr:col>
      <xdr:colOff>114300</xdr:colOff>
      <xdr:row>78</xdr:row>
      <xdr:rowOff>30845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8018"/>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30845</xdr:rowOff>
    </xdr:from>
    <xdr:to>
      <xdr:col>71</xdr:col>
      <xdr:colOff>177800</xdr:colOff>
      <xdr:row>78</xdr:row>
      <xdr:rowOff>38323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3945"/>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90032</xdr:rowOff>
    </xdr:from>
    <xdr:to>
      <xdr:col>85</xdr:col>
      <xdr:colOff>177800</xdr:colOff>
      <xdr:row>78</xdr:row>
      <xdr:rowOff>20182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68459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116536</xdr:rowOff>
    </xdr:from>
    <xdr:to>
      <xdr:col>81</xdr:col>
      <xdr:colOff>101600</xdr:colOff>
      <xdr:row>78</xdr:row>
      <xdr:rowOff>46686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37813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135568</xdr:rowOff>
    </xdr:from>
    <xdr:to>
      <xdr:col>76</xdr:col>
      <xdr:colOff>165100</xdr:colOff>
      <xdr:row>78</xdr:row>
      <xdr:rowOff>65718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56845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151495</xdr:rowOff>
    </xdr:from>
    <xdr:to>
      <xdr:col>72</xdr:col>
      <xdr:colOff>38100</xdr:colOff>
      <xdr:row>78</xdr:row>
      <xdr:rowOff>81645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72772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158973</xdr:rowOff>
    </xdr:from>
    <xdr:to>
      <xdr:col>67</xdr:col>
      <xdr:colOff>101600</xdr:colOff>
      <xdr:row>78</xdr:row>
      <xdr:rowOff>89123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80250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125295</xdr:rowOff>
    </xdr:from>
    <xdr:to>
      <xdr:col>85</xdr:col>
      <xdr:colOff>127000</xdr:colOff>
      <xdr:row>99</xdr:row>
      <xdr:rowOff>27773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27395"/>
          <a:ext cx="838200" cy="7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79091</xdr:rowOff>
    </xdr:from>
    <xdr:to>
      <xdr:col>81</xdr:col>
      <xdr:colOff>50800</xdr:colOff>
      <xdr:row>98</xdr:row>
      <xdr:rowOff>125295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81191"/>
          <a:ext cx="889000" cy="4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79091</xdr:rowOff>
    </xdr:from>
    <xdr:to>
      <xdr:col>76</xdr:col>
      <xdr:colOff>114300</xdr:colOff>
      <xdr:row>98</xdr:row>
      <xdr:rowOff>121608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81191"/>
          <a:ext cx="889000" cy="4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93016</xdr:rowOff>
    </xdr:from>
    <xdr:to>
      <xdr:col>71</xdr:col>
      <xdr:colOff>177800</xdr:colOff>
      <xdr:row>98</xdr:row>
      <xdr:rowOff>121608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95116"/>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148423</xdr:rowOff>
    </xdr:from>
    <xdr:to>
      <xdr:col>85</xdr:col>
      <xdr:colOff>177800</xdr:colOff>
      <xdr:row>99</xdr:row>
      <xdr:rowOff>78573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63350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74495</xdr:rowOff>
    </xdr:from>
    <xdr:to>
      <xdr:col>81</xdr:col>
      <xdr:colOff>101600</xdr:colOff>
      <xdr:row>99</xdr:row>
      <xdr:rowOff>4645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28291</xdr:rowOff>
    </xdr:from>
    <xdr:to>
      <xdr:col>76</xdr:col>
      <xdr:colOff>165100</xdr:colOff>
      <xdr:row>98</xdr:row>
      <xdr:rowOff>129891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121018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70808</xdr:rowOff>
    </xdr:from>
    <xdr:to>
      <xdr:col>72</xdr:col>
      <xdr:colOff>38100</xdr:colOff>
      <xdr:row>99</xdr:row>
      <xdr:rowOff>958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163535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42216</xdr:rowOff>
    </xdr:from>
    <xdr:to>
      <xdr:col>67</xdr:col>
      <xdr:colOff>101600</xdr:colOff>
      <xdr:row>98</xdr:row>
      <xdr:rowOff>143816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160343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18733</xdr:rowOff>
    </xdr:from>
    <xdr:to>
      <xdr:col>116</xdr:col>
      <xdr:colOff>63500</xdr:colOff>
      <xdr:row>37</xdr:row>
      <xdr:rowOff>77978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362383"/>
          <a:ext cx="8382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126517</xdr:rowOff>
    </xdr:from>
    <xdr:to>
      <xdr:col>111</xdr:col>
      <xdr:colOff>177800</xdr:colOff>
      <xdr:row>37</xdr:row>
      <xdr:rowOff>18733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298717"/>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112725</xdr:rowOff>
    </xdr:from>
    <xdr:to>
      <xdr:col>107</xdr:col>
      <xdr:colOff>50800</xdr:colOff>
      <xdr:row>36</xdr:row>
      <xdr:rowOff>126517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284925"/>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112725</xdr:rowOff>
    </xdr:from>
    <xdr:to>
      <xdr:col>102</xdr:col>
      <xdr:colOff>114300</xdr:colOff>
      <xdr:row>37</xdr:row>
      <xdr:rowOff>73978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284925"/>
          <a:ext cx="889000" cy="1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27178</xdr:rowOff>
    </xdr:from>
    <xdr:to>
      <xdr:col>116</xdr:col>
      <xdr:colOff>114300</xdr:colOff>
      <xdr:row>37</xdr:row>
      <xdr:rowOff>128778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50055</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139383</xdr:rowOff>
    </xdr:from>
    <xdr:to>
      <xdr:col>112</xdr:col>
      <xdr:colOff>38100</xdr:colOff>
      <xdr:row>37</xdr:row>
      <xdr:rowOff>69533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3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75717</xdr:rowOff>
    </xdr:from>
    <xdr:to>
      <xdr:col>107</xdr:col>
      <xdr:colOff>101600</xdr:colOff>
      <xdr:row>37</xdr:row>
      <xdr:rowOff>5867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2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22394</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67111" y="60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61925</xdr:rowOff>
    </xdr:from>
    <xdr:to>
      <xdr:col>102</xdr:col>
      <xdr:colOff>165100</xdr:colOff>
      <xdr:row>36</xdr:row>
      <xdr:rowOff>163525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8602</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60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23178</xdr:rowOff>
    </xdr:from>
    <xdr:to>
      <xdr:col>98</xdr:col>
      <xdr:colOff>38100</xdr:colOff>
      <xdr:row>37</xdr:row>
      <xdr:rowOff>124778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141305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104545</xdr:rowOff>
    </xdr:from>
    <xdr:to>
      <xdr:col>116</xdr:col>
      <xdr:colOff>63500</xdr:colOff>
      <xdr:row>75</xdr:row>
      <xdr:rowOff>140174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63295"/>
          <a:ext cx="8382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104545</xdr:rowOff>
    </xdr:from>
    <xdr:to>
      <xdr:col>111</xdr:col>
      <xdr:colOff>177800</xdr:colOff>
      <xdr:row>76</xdr:row>
      <xdr:rowOff>22983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63295"/>
          <a:ext cx="889000" cy="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22983</xdr:rowOff>
    </xdr:from>
    <xdr:to>
      <xdr:col>107</xdr:col>
      <xdr:colOff>50800</xdr:colOff>
      <xdr:row>76</xdr:row>
      <xdr:rowOff>71659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53183"/>
          <a:ext cx="889000" cy="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53893</xdr:rowOff>
    </xdr:from>
    <xdr:to>
      <xdr:col>102</xdr:col>
      <xdr:colOff>114300</xdr:colOff>
      <xdr:row>76</xdr:row>
      <xdr:rowOff>71659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84093"/>
          <a:ext cx="8890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89374</xdr:rowOff>
    </xdr:from>
    <xdr:to>
      <xdr:col>116</xdr:col>
      <xdr:colOff>114300</xdr:colOff>
      <xdr:row>76</xdr:row>
      <xdr:rowOff>19524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67801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53745</xdr:rowOff>
    </xdr:from>
    <xdr:to>
      <xdr:col>112</xdr:col>
      <xdr:colOff>38100</xdr:colOff>
      <xdr:row>75</xdr:row>
      <xdr:rowOff>155346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12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146471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0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143633</xdr:rowOff>
    </xdr:from>
    <xdr:to>
      <xdr:col>107</xdr:col>
      <xdr:colOff>101600</xdr:colOff>
      <xdr:row>76</xdr:row>
      <xdr:rowOff>73783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64910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20859</xdr:rowOff>
    </xdr:from>
    <xdr:to>
      <xdr:col>102</xdr:col>
      <xdr:colOff>165100</xdr:colOff>
      <xdr:row>76</xdr:row>
      <xdr:rowOff>122459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113586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4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3093</xdr:rowOff>
    </xdr:from>
    <xdr:to>
      <xdr:col>98</xdr:col>
      <xdr:colOff>38100</xdr:colOff>
      <xdr:row>76</xdr:row>
      <xdr:rowOff>104693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性質別歳出決算にかかる住民一人当たりのコストについて、類似団体と比較した本村の特徴としては人件費と物件費が高いことことがあげられる。人件費については、明日香村特別措置法にかかる各種事業の執行に伴い、景観維持等に関連する職員に加え、埋蔵文化財の調査が必要となっていることから、文化財関係職員も多く配置しているため、類似団体よりも高くなっており、職員の年齢構成の増加に伴い前年度よりも増加している。物件費については、村の景観維持や文化財の維持管理にかかる費用がかかるため、類似団体と比較して高くなっている・また、システム標準化に伴う委託料の増加等により前年度よりも増加している。扶助費については、低所得世帯応援給付金の実施に伴い増加している。普通建設事業費（新規整備）については、</a:t>
          </a:r>
          <a:r>
            <a:rPr kumimoji="1" lang="ja-JP" altLang="en-US" sz="1100">
              <a:solidFill>
                <a:sysClr val="windowText" lastClr="000000"/>
              </a:solidFill>
              <a:effectLst/>
              <a:latin typeface="+mn-lt"/>
              <a:ea typeface="+mn-ea"/>
              <a:cs typeface="+mn-cs"/>
            </a:rPr>
            <a:t>前年と大きく変わらない</a:t>
          </a:r>
          <a:r>
            <a:rPr kumimoji="1" lang="ja-JP" altLang="ja-JP" sz="1100">
              <a:solidFill>
                <a:sysClr val="windowText" lastClr="000000"/>
              </a:solidFill>
              <a:effectLst/>
              <a:latin typeface="+mn-lt"/>
              <a:ea typeface="+mn-ea"/>
              <a:cs typeface="+mn-cs"/>
            </a:rPr>
            <a:t>。公債費については、過疎債の償還の増により、増加した。今後は、行政サービスの低下とならないよう業務の最適化を実施し、職員の人数の適正化に努め、人件費の抑制に努める。災害復旧費については、令和５年６月の台風２号による災害復旧工事</a:t>
          </a:r>
          <a:r>
            <a:rPr kumimoji="1" lang="ja-JP" altLang="en-US" sz="1100">
              <a:solidFill>
                <a:sysClr val="windowText" lastClr="000000"/>
              </a:solidFill>
              <a:effectLst/>
              <a:latin typeface="+mn-lt"/>
              <a:ea typeface="+mn-ea"/>
              <a:cs typeface="+mn-cs"/>
            </a:rPr>
            <a:t>を引き続き</a:t>
          </a:r>
          <a:r>
            <a:rPr kumimoji="1" lang="ja-JP" altLang="ja-JP" sz="1100">
              <a:solidFill>
                <a:sysClr val="windowText" lastClr="000000"/>
              </a:solidFill>
              <a:effectLst/>
              <a:latin typeface="+mn-lt"/>
              <a:ea typeface="+mn-ea"/>
              <a:cs typeface="+mn-cs"/>
            </a:rPr>
            <a:t>実施</a:t>
          </a:r>
          <a:r>
            <a:rPr kumimoji="1" lang="ja-JP" altLang="en-US" sz="1100">
              <a:solidFill>
                <a:sysClr val="windowText" lastClr="000000"/>
              </a:solidFill>
              <a:effectLst/>
              <a:latin typeface="+mn-lt"/>
              <a:ea typeface="+mn-ea"/>
              <a:cs typeface="+mn-cs"/>
            </a:rPr>
            <a:t>していることに</a:t>
          </a:r>
          <a:r>
            <a:rPr kumimoji="1" lang="ja-JP" altLang="ja-JP" sz="1100">
              <a:solidFill>
                <a:sysClr val="windowText" lastClr="000000"/>
              </a:solidFill>
              <a:effectLst/>
              <a:latin typeface="+mn-lt"/>
              <a:ea typeface="+mn-ea"/>
              <a:cs typeface="+mn-cs"/>
            </a:rPr>
            <a:t>より増加している。繰出金については、後期高齢者医療繰出金</a:t>
          </a:r>
          <a:r>
            <a:rPr kumimoji="1" lang="ja-JP" altLang="en-US" sz="1100">
              <a:solidFill>
                <a:sysClr val="windowText" lastClr="000000"/>
              </a:solidFill>
              <a:effectLst/>
              <a:latin typeface="+mn-lt"/>
              <a:ea typeface="+mn-ea"/>
              <a:cs typeface="+mn-cs"/>
            </a:rPr>
            <a:t>が改善したことにより</a:t>
          </a:r>
          <a:r>
            <a:rPr kumimoji="1" lang="ja-JP" altLang="ja-JP" sz="1100">
              <a:solidFill>
                <a:sysClr val="windowText" lastClr="000000"/>
              </a:solidFill>
              <a:effectLst/>
              <a:latin typeface="+mn-lt"/>
              <a:ea typeface="+mn-ea"/>
              <a:cs typeface="+mn-cs"/>
            </a:rPr>
            <a:t>、繰出金が</a:t>
          </a:r>
          <a:r>
            <a:rPr kumimoji="1" lang="ja-JP" altLang="en-US" sz="1100">
              <a:solidFill>
                <a:sysClr val="windowText" lastClr="000000"/>
              </a:solidFill>
              <a:effectLst/>
              <a:latin typeface="+mn-lt"/>
              <a:ea typeface="+mn-ea"/>
              <a:cs typeface="+mn-cs"/>
            </a:rPr>
            <a:t>やや減少</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5,049
5,020
24.10
4,592,595
4,292,689
252,296
2,389,766
4,625,956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99187</xdr:rowOff>
    </xdr:from>
    <xdr:to>
      <xdr:col>24</xdr:col>
      <xdr:colOff>63500</xdr:colOff>
      <xdr:row>34</xdr:row>
      <xdr:rowOff>159766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8487"/>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159766</xdr:rowOff>
    </xdr:from>
    <xdr:to>
      <xdr:col>19</xdr:col>
      <xdr:colOff>177800</xdr:colOff>
      <xdr:row>35</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9066"/>
          <a:ext cx="8890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59309</xdr:rowOff>
    </xdr:from>
    <xdr:to>
      <xdr:col>15</xdr:col>
      <xdr:colOff>50800</xdr:colOff>
      <xdr:row>35</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0059"/>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59309</xdr:rowOff>
    </xdr:from>
    <xdr:to>
      <xdr:col>10</xdr:col>
      <xdr:colOff>114300</xdr:colOff>
      <xdr:row>35</xdr:row>
      <xdr:rowOff>158242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005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48387</xdr:rowOff>
    </xdr:from>
    <xdr:to>
      <xdr:col>24</xdr:col>
      <xdr:colOff>114300</xdr:colOff>
      <xdr:row>34</xdr:row>
      <xdr:rowOff>149987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71264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108966</xdr:rowOff>
    </xdr:from>
    <xdr:to>
      <xdr:col>20</xdr:col>
      <xdr:colOff>38100</xdr:colOff>
      <xdr:row>35</xdr:row>
      <xdr:rowOff>39116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55643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56515</xdr:rowOff>
    </xdr:from>
    <xdr:to>
      <xdr:col>15</xdr:col>
      <xdr:colOff>101600</xdr:colOff>
      <xdr:row>35</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3192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3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8509</xdr:rowOff>
    </xdr:from>
    <xdr:to>
      <xdr:col>10</xdr:col>
      <xdr:colOff>165100</xdr:colOff>
      <xdr:row>35</xdr:row>
      <xdr:rowOff>110109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126636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107442</xdr:rowOff>
    </xdr:from>
    <xdr:to>
      <xdr:col>6</xdr:col>
      <xdr:colOff>38100</xdr:colOff>
      <xdr:row>36</xdr:row>
      <xdr:rowOff>37592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54119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121396</xdr:rowOff>
    </xdr:from>
    <xdr:to>
      <xdr:col>24</xdr:col>
      <xdr:colOff>63500</xdr:colOff>
      <xdr:row>57</xdr:row>
      <xdr:rowOff>125645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4046"/>
          <a:ext cx="83820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157260</xdr:rowOff>
    </xdr:from>
    <xdr:to>
      <xdr:col>19</xdr:col>
      <xdr:colOff>177800</xdr:colOff>
      <xdr:row>57</xdr:row>
      <xdr:rowOff>121396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7010"/>
          <a:ext cx="889000" cy="3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157260</xdr:rowOff>
    </xdr:from>
    <xdr:to>
      <xdr:col>15</xdr:col>
      <xdr:colOff>50800</xdr:colOff>
      <xdr:row>56</xdr:row>
      <xdr:rowOff>155893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7010"/>
          <a:ext cx="889000" cy="1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133769</xdr:rowOff>
    </xdr:from>
    <xdr:to>
      <xdr:col>10</xdr:col>
      <xdr:colOff>114300</xdr:colOff>
      <xdr:row>56</xdr:row>
      <xdr:rowOff>155893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4969"/>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74845</xdr:rowOff>
    </xdr:from>
    <xdr:to>
      <xdr:col>24</xdr:col>
      <xdr:colOff>114300</xdr:colOff>
      <xdr:row>58</xdr:row>
      <xdr:rowOff>4995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53272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70596</xdr:rowOff>
    </xdr:from>
    <xdr:to>
      <xdr:col>20</xdr:col>
      <xdr:colOff>38100</xdr:colOff>
      <xdr:row>58</xdr:row>
      <xdr:rowOff>746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163323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106460</xdr:rowOff>
    </xdr:from>
    <xdr:to>
      <xdr:col>15</xdr:col>
      <xdr:colOff>101600</xdr:colOff>
      <xdr:row>56</xdr:row>
      <xdr:rowOff>36610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53137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105093</xdr:rowOff>
    </xdr:from>
    <xdr:to>
      <xdr:col>10</xdr:col>
      <xdr:colOff>165100</xdr:colOff>
      <xdr:row>57</xdr:row>
      <xdr:rowOff>35243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51770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82969</xdr:rowOff>
    </xdr:from>
    <xdr:to>
      <xdr:col>6</xdr:col>
      <xdr:colOff>38100</xdr:colOff>
      <xdr:row>57</xdr:row>
      <xdr:rowOff>13119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29646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115480</xdr:rowOff>
    </xdr:from>
    <xdr:to>
      <xdr:col>24</xdr:col>
      <xdr:colOff>63500</xdr:colOff>
      <xdr:row>77</xdr:row>
      <xdr:rowOff>138850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7130"/>
          <a:ext cx="838200" cy="2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138850</xdr:rowOff>
    </xdr:from>
    <xdr:to>
      <xdr:col>19</xdr:col>
      <xdr:colOff>177800</xdr:colOff>
      <xdr:row>78</xdr:row>
      <xdr:rowOff>30562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0500"/>
          <a:ext cx="889000" cy="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165818</xdr:rowOff>
    </xdr:from>
    <xdr:to>
      <xdr:col>15</xdr:col>
      <xdr:colOff>50800</xdr:colOff>
      <xdr:row>78</xdr:row>
      <xdr:rowOff>30562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6746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165818</xdr:rowOff>
    </xdr:from>
    <xdr:to>
      <xdr:col>10</xdr:col>
      <xdr:colOff>114300</xdr:colOff>
      <xdr:row>78</xdr:row>
      <xdr:rowOff>103372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7468"/>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64680</xdr:rowOff>
    </xdr:from>
    <xdr:to>
      <xdr:col>24</xdr:col>
      <xdr:colOff>114300</xdr:colOff>
      <xdr:row>77</xdr:row>
      <xdr:rowOff>166280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151057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88050</xdr:rowOff>
    </xdr:from>
    <xdr:to>
      <xdr:col>20</xdr:col>
      <xdr:colOff>38100</xdr:colOff>
      <xdr:row>78</xdr:row>
      <xdr:rowOff>18200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151212</xdr:rowOff>
    </xdr:from>
    <xdr:to>
      <xdr:col>15</xdr:col>
      <xdr:colOff>101600</xdr:colOff>
      <xdr:row>78</xdr:row>
      <xdr:rowOff>81362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72489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115018</xdr:rowOff>
    </xdr:from>
    <xdr:to>
      <xdr:col>10</xdr:col>
      <xdr:colOff>165100</xdr:colOff>
      <xdr:row>78</xdr:row>
      <xdr:rowOff>45168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52572</xdr:rowOff>
    </xdr:from>
    <xdr:to>
      <xdr:col>6</xdr:col>
      <xdr:colOff>38100</xdr:colOff>
      <xdr:row>78</xdr:row>
      <xdr:rowOff>154172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145299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112243</xdr:rowOff>
    </xdr:from>
    <xdr:to>
      <xdr:col>24</xdr:col>
      <xdr:colOff>63500</xdr:colOff>
      <xdr:row>98</xdr:row>
      <xdr:rowOff>115994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4343"/>
          <a:ext cx="8382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112243</xdr:rowOff>
    </xdr:from>
    <xdr:to>
      <xdr:col>19</xdr:col>
      <xdr:colOff>177800</xdr:colOff>
      <xdr:row>98</xdr:row>
      <xdr:rowOff>112968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4343"/>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112968</xdr:rowOff>
    </xdr:from>
    <xdr:to>
      <xdr:col>15</xdr:col>
      <xdr:colOff>50800</xdr:colOff>
      <xdr:row>98</xdr:row>
      <xdr:rowOff>113350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506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110017</xdr:rowOff>
    </xdr:from>
    <xdr:to>
      <xdr:col>10</xdr:col>
      <xdr:colOff>114300</xdr:colOff>
      <xdr:row>98</xdr:row>
      <xdr:rowOff>113350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12117"/>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65194</xdr:rowOff>
    </xdr:from>
    <xdr:to>
      <xdr:col>24</xdr:col>
      <xdr:colOff>114300</xdr:colOff>
      <xdr:row>98</xdr:row>
      <xdr:rowOff>166794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61443</xdr:rowOff>
    </xdr:from>
    <xdr:to>
      <xdr:col>20</xdr:col>
      <xdr:colOff>38100</xdr:colOff>
      <xdr:row>98</xdr:row>
      <xdr:rowOff>163043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154170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62168</xdr:rowOff>
    </xdr:from>
    <xdr:to>
      <xdr:col>15</xdr:col>
      <xdr:colOff>101600</xdr:colOff>
      <xdr:row>98</xdr:row>
      <xdr:rowOff>163768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62550</xdr:rowOff>
    </xdr:from>
    <xdr:to>
      <xdr:col>10</xdr:col>
      <xdr:colOff>165100</xdr:colOff>
      <xdr:row>98</xdr:row>
      <xdr:rowOff>164150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155277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59217</xdr:rowOff>
    </xdr:from>
    <xdr:to>
      <xdr:col>6</xdr:col>
      <xdr:colOff>38100</xdr:colOff>
      <xdr:row>98</xdr:row>
      <xdr:rowOff>160817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151944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58185</xdr:rowOff>
    </xdr:from>
    <xdr:to>
      <xdr:col>55</xdr:col>
      <xdr:colOff>0</xdr:colOff>
      <xdr:row>58</xdr:row>
      <xdr:rowOff>68617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02285"/>
          <a:ext cx="8382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30669</xdr:rowOff>
    </xdr:from>
    <xdr:to>
      <xdr:col>50</xdr:col>
      <xdr:colOff>114300</xdr:colOff>
      <xdr:row>58</xdr:row>
      <xdr:rowOff>58185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74769"/>
          <a:ext cx="889000" cy="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30669</xdr:rowOff>
    </xdr:from>
    <xdr:to>
      <xdr:col>45</xdr:col>
      <xdr:colOff>177800</xdr:colOff>
      <xdr:row>58</xdr:row>
      <xdr:rowOff>109307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74769"/>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77784</xdr:rowOff>
    </xdr:from>
    <xdr:to>
      <xdr:col>41</xdr:col>
      <xdr:colOff>50800</xdr:colOff>
      <xdr:row>58</xdr:row>
      <xdr:rowOff>109307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21884"/>
          <a:ext cx="889000" cy="3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17817</xdr:rowOff>
    </xdr:from>
    <xdr:to>
      <xdr:col>55</xdr:col>
      <xdr:colOff>50800</xdr:colOff>
      <xdr:row>58</xdr:row>
      <xdr:rowOff>119417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167694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7385</xdr:rowOff>
    </xdr:from>
    <xdr:to>
      <xdr:col>50</xdr:col>
      <xdr:colOff>165100</xdr:colOff>
      <xdr:row>58</xdr:row>
      <xdr:rowOff>108985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100112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151319</xdr:rowOff>
    </xdr:from>
    <xdr:to>
      <xdr:col>46</xdr:col>
      <xdr:colOff>38100</xdr:colOff>
      <xdr:row>58</xdr:row>
      <xdr:rowOff>81469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58507</xdr:rowOff>
    </xdr:from>
    <xdr:to>
      <xdr:col>41</xdr:col>
      <xdr:colOff>101600</xdr:colOff>
      <xdr:row>58</xdr:row>
      <xdr:rowOff>160107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151234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26984</xdr:rowOff>
    </xdr:from>
    <xdr:to>
      <xdr:col>36</xdr:col>
      <xdr:colOff>165100</xdr:colOff>
      <xdr:row>58</xdr:row>
      <xdr:rowOff>128584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119711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145769</xdr:rowOff>
    </xdr:from>
    <xdr:to>
      <xdr:col>55</xdr:col>
      <xdr:colOff>0</xdr:colOff>
      <xdr:row>78</xdr:row>
      <xdr:rowOff>149389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8869"/>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144580</xdr:rowOff>
    </xdr:from>
    <xdr:to>
      <xdr:col>50</xdr:col>
      <xdr:colOff>114300</xdr:colOff>
      <xdr:row>78</xdr:row>
      <xdr:rowOff>145769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1768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116763</xdr:rowOff>
    </xdr:from>
    <xdr:to>
      <xdr:col>45</xdr:col>
      <xdr:colOff>177800</xdr:colOff>
      <xdr:row>78</xdr:row>
      <xdr:rowOff>144580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89863"/>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92360</xdr:rowOff>
    </xdr:from>
    <xdr:to>
      <xdr:col>41</xdr:col>
      <xdr:colOff>50800</xdr:colOff>
      <xdr:row>78</xdr:row>
      <xdr:rowOff>116763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65460"/>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98589</xdr:rowOff>
    </xdr:from>
    <xdr:to>
      <xdr:col>55</xdr:col>
      <xdr:colOff>50800</xdr:colOff>
      <xdr:row>79</xdr:row>
      <xdr:rowOff>28739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13516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94969</xdr:rowOff>
    </xdr:from>
    <xdr:to>
      <xdr:col>50</xdr:col>
      <xdr:colOff>165100</xdr:colOff>
      <xdr:row>79</xdr:row>
      <xdr:rowOff>25119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16246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93780</xdr:rowOff>
    </xdr:from>
    <xdr:to>
      <xdr:col>46</xdr:col>
      <xdr:colOff>38100</xdr:colOff>
      <xdr:row>79</xdr:row>
      <xdr:rowOff>23930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15057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65963</xdr:rowOff>
    </xdr:from>
    <xdr:to>
      <xdr:col>41</xdr:col>
      <xdr:colOff>101600</xdr:colOff>
      <xdr:row>78</xdr:row>
      <xdr:rowOff>167563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158690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41560</xdr:rowOff>
    </xdr:from>
    <xdr:to>
      <xdr:col>36</xdr:col>
      <xdr:colOff>165100</xdr:colOff>
      <xdr:row>78</xdr:row>
      <xdr:rowOff>143160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134287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25482</xdr:rowOff>
    </xdr:from>
    <xdr:to>
      <xdr:col>55</xdr:col>
      <xdr:colOff>0</xdr:colOff>
      <xdr:row>96</xdr:row>
      <xdr:rowOff>83446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4682"/>
          <a:ext cx="838200" cy="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12722</xdr:rowOff>
    </xdr:from>
    <xdr:to>
      <xdr:col>50</xdr:col>
      <xdr:colOff>114300</xdr:colOff>
      <xdr:row>96</xdr:row>
      <xdr:rowOff>83446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71922"/>
          <a:ext cx="889000" cy="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12722</xdr:rowOff>
    </xdr:from>
    <xdr:to>
      <xdr:col>45</xdr:col>
      <xdr:colOff>177800</xdr:colOff>
      <xdr:row>96</xdr:row>
      <xdr:rowOff>43743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192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168773</xdr:rowOff>
    </xdr:from>
    <xdr:to>
      <xdr:col>41</xdr:col>
      <xdr:colOff>50800</xdr:colOff>
      <xdr:row>96</xdr:row>
      <xdr:rowOff>43743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56523"/>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146132</xdr:rowOff>
    </xdr:from>
    <xdr:to>
      <xdr:col>55</xdr:col>
      <xdr:colOff>50800</xdr:colOff>
      <xdr:row>96</xdr:row>
      <xdr:rowOff>76282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169009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32646</xdr:rowOff>
    </xdr:from>
    <xdr:to>
      <xdr:col>50</xdr:col>
      <xdr:colOff>165100</xdr:colOff>
      <xdr:row>96</xdr:row>
      <xdr:rowOff>134246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125373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133372</xdr:rowOff>
    </xdr:from>
    <xdr:to>
      <xdr:col>46</xdr:col>
      <xdr:colOff>38100</xdr:colOff>
      <xdr:row>96</xdr:row>
      <xdr:rowOff>63522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80049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164393</xdr:rowOff>
    </xdr:from>
    <xdr:to>
      <xdr:col>41</xdr:col>
      <xdr:colOff>101600</xdr:colOff>
      <xdr:row>96</xdr:row>
      <xdr:rowOff>94543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111070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117973</xdr:rowOff>
    </xdr:from>
    <xdr:to>
      <xdr:col>36</xdr:col>
      <xdr:colOff>165100</xdr:colOff>
      <xdr:row>96</xdr:row>
      <xdr:rowOff>48123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64650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12838</xdr:rowOff>
    </xdr:from>
    <xdr:to>
      <xdr:col>85</xdr:col>
      <xdr:colOff>127000</xdr:colOff>
      <xdr:row>37</xdr:row>
      <xdr:rowOff>75768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56488"/>
          <a:ext cx="838200" cy="6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12838</xdr:rowOff>
    </xdr:from>
    <xdr:to>
      <xdr:col>81</xdr:col>
      <xdr:colOff>50800</xdr:colOff>
      <xdr:row>37</xdr:row>
      <xdr:rowOff>92325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56488"/>
          <a:ext cx="889000" cy="7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92325</xdr:rowOff>
    </xdr:from>
    <xdr:to>
      <xdr:col>76</xdr:col>
      <xdr:colOff>114300</xdr:colOff>
      <xdr:row>37</xdr:row>
      <xdr:rowOff>164748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5975"/>
          <a:ext cx="889000" cy="7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161362</xdr:rowOff>
    </xdr:from>
    <xdr:to>
      <xdr:col>71</xdr:col>
      <xdr:colOff>177800</xdr:colOff>
      <xdr:row>37</xdr:row>
      <xdr:rowOff>164748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05012"/>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24968</xdr:rowOff>
    </xdr:from>
    <xdr:to>
      <xdr:col>85</xdr:col>
      <xdr:colOff>177800</xdr:colOff>
      <xdr:row>37</xdr:row>
      <xdr:rowOff>126568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3395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133488</xdr:rowOff>
    </xdr:from>
    <xdr:to>
      <xdr:col>81</xdr:col>
      <xdr:colOff>101600</xdr:colOff>
      <xdr:row>37</xdr:row>
      <xdr:rowOff>63638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54765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41525</xdr:rowOff>
    </xdr:from>
    <xdr:to>
      <xdr:col>76</xdr:col>
      <xdr:colOff>165100</xdr:colOff>
      <xdr:row>37</xdr:row>
      <xdr:rowOff>143125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134252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113948</xdr:rowOff>
    </xdr:from>
    <xdr:to>
      <xdr:col>72</xdr:col>
      <xdr:colOff>38100</xdr:colOff>
      <xdr:row>38</xdr:row>
      <xdr:rowOff>44098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35225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5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110563</xdr:rowOff>
    </xdr:from>
    <xdr:to>
      <xdr:col>67</xdr:col>
      <xdr:colOff>101600</xdr:colOff>
      <xdr:row>38</xdr:row>
      <xdr:rowOff>40712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54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31839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155993</xdr:rowOff>
    </xdr:from>
    <xdr:to>
      <xdr:col>85</xdr:col>
      <xdr:colOff>127000</xdr:colOff>
      <xdr:row>57</xdr:row>
      <xdr:rowOff>79990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57193"/>
          <a:ext cx="838200" cy="9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13872</xdr:rowOff>
    </xdr:from>
    <xdr:to>
      <xdr:col>81</xdr:col>
      <xdr:colOff>50800</xdr:colOff>
      <xdr:row>57</xdr:row>
      <xdr:rowOff>79990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6522"/>
          <a:ext cx="889000" cy="6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11785</xdr:rowOff>
    </xdr:from>
    <xdr:to>
      <xdr:col>76</xdr:col>
      <xdr:colOff>114300</xdr:colOff>
      <xdr:row>57</xdr:row>
      <xdr:rowOff>13872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84435"/>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11785</xdr:rowOff>
    </xdr:from>
    <xdr:to>
      <xdr:col>71</xdr:col>
      <xdr:colOff>177800</xdr:colOff>
      <xdr:row>57</xdr:row>
      <xdr:rowOff>57313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84435"/>
          <a:ext cx="889000" cy="4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105193</xdr:rowOff>
    </xdr:from>
    <xdr:to>
      <xdr:col>85</xdr:col>
      <xdr:colOff>177800</xdr:colOff>
      <xdr:row>57</xdr:row>
      <xdr:rowOff>35343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128070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5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29190</xdr:rowOff>
    </xdr:from>
    <xdr:to>
      <xdr:col>81</xdr:col>
      <xdr:colOff>101600</xdr:colOff>
      <xdr:row>57</xdr:row>
      <xdr:rowOff>130790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147317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134522</xdr:rowOff>
    </xdr:from>
    <xdr:to>
      <xdr:col>76</xdr:col>
      <xdr:colOff>165100</xdr:colOff>
      <xdr:row>57</xdr:row>
      <xdr:rowOff>64672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81199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1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132435</xdr:rowOff>
    </xdr:from>
    <xdr:to>
      <xdr:col>72</xdr:col>
      <xdr:colOff>38100</xdr:colOff>
      <xdr:row>57</xdr:row>
      <xdr:rowOff>62585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79112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6513</xdr:rowOff>
    </xdr:from>
    <xdr:to>
      <xdr:col>67</xdr:col>
      <xdr:colOff>101600</xdr:colOff>
      <xdr:row>57</xdr:row>
      <xdr:rowOff>108113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124640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5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107133</xdr:rowOff>
    </xdr:from>
    <xdr:to>
      <xdr:col>85</xdr:col>
      <xdr:colOff>127000</xdr:colOff>
      <xdr:row>78</xdr:row>
      <xdr:rowOff>119684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80233"/>
          <a:ext cx="8382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107133</xdr:rowOff>
    </xdr:from>
    <xdr:to>
      <xdr:col>81</xdr:col>
      <xdr:colOff>50800</xdr:colOff>
      <xdr:row>78</xdr:row>
      <xdr:rowOff>136897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023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136897</xdr:rowOff>
    </xdr:from>
    <xdr:to>
      <xdr:col>76</xdr:col>
      <xdr:colOff>114300</xdr:colOff>
      <xdr:row>78</xdr:row>
      <xdr:rowOff>139489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9997"/>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139027</xdr:rowOff>
    </xdr:from>
    <xdr:to>
      <xdr:col>71</xdr:col>
      <xdr:colOff>177800</xdr:colOff>
      <xdr:row>78</xdr:row>
      <xdr:rowOff>139489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127"/>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68884</xdr:rowOff>
    </xdr:from>
    <xdr:to>
      <xdr:col>85</xdr:col>
      <xdr:colOff>177800</xdr:colOff>
      <xdr:row>78</xdr:row>
      <xdr:rowOff>170484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56333</xdr:rowOff>
    </xdr:from>
    <xdr:to>
      <xdr:col>81</xdr:col>
      <xdr:colOff>101600</xdr:colOff>
      <xdr:row>78</xdr:row>
      <xdr:rowOff>157933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149060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2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86097</xdr:rowOff>
    </xdr:from>
    <xdr:to>
      <xdr:col>76</xdr:col>
      <xdr:colOff>165100</xdr:colOff>
      <xdr:row>79</xdr:row>
      <xdr:rowOff>16247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88689</xdr:rowOff>
    </xdr:from>
    <xdr:to>
      <xdr:col>72</xdr:col>
      <xdr:colOff>38100</xdr:colOff>
      <xdr:row>79</xdr:row>
      <xdr:rowOff>18839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9966</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46333" y="13554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88227</xdr:rowOff>
    </xdr:from>
    <xdr:to>
      <xdr:col>67</xdr:col>
      <xdr:colOff>101600</xdr:colOff>
      <xdr:row>79</xdr:row>
      <xdr:rowOff>18377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9504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4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140832</xdr:rowOff>
    </xdr:from>
    <xdr:to>
      <xdr:col>85</xdr:col>
      <xdr:colOff>127000</xdr:colOff>
      <xdr:row>97</xdr:row>
      <xdr:rowOff>167336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71482"/>
          <a:ext cx="8382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167336</xdr:rowOff>
    </xdr:from>
    <xdr:to>
      <xdr:col>81</xdr:col>
      <xdr:colOff>50800</xdr:colOff>
      <xdr:row>98</xdr:row>
      <xdr:rowOff>14918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97986"/>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14918</xdr:rowOff>
    </xdr:from>
    <xdr:to>
      <xdr:col>76</xdr:col>
      <xdr:colOff>114300</xdr:colOff>
      <xdr:row>98</xdr:row>
      <xdr:rowOff>30845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7018"/>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30845</xdr:rowOff>
    </xdr:from>
    <xdr:to>
      <xdr:col>71</xdr:col>
      <xdr:colOff>177800</xdr:colOff>
      <xdr:row>98</xdr:row>
      <xdr:rowOff>38323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2945"/>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90032</xdr:rowOff>
    </xdr:from>
    <xdr:to>
      <xdr:col>85</xdr:col>
      <xdr:colOff>177800</xdr:colOff>
      <xdr:row>98</xdr:row>
      <xdr:rowOff>20182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68459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116536</xdr:rowOff>
    </xdr:from>
    <xdr:to>
      <xdr:col>81</xdr:col>
      <xdr:colOff>101600</xdr:colOff>
      <xdr:row>98</xdr:row>
      <xdr:rowOff>46686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37813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135568</xdr:rowOff>
    </xdr:from>
    <xdr:to>
      <xdr:col>76</xdr:col>
      <xdr:colOff>165100</xdr:colOff>
      <xdr:row>98</xdr:row>
      <xdr:rowOff>65718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56845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151495</xdr:rowOff>
    </xdr:from>
    <xdr:to>
      <xdr:col>72</xdr:col>
      <xdr:colOff>38100</xdr:colOff>
      <xdr:row>98</xdr:row>
      <xdr:rowOff>81645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72772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158973</xdr:rowOff>
    </xdr:from>
    <xdr:to>
      <xdr:col>67</xdr:col>
      <xdr:colOff>101600</xdr:colOff>
      <xdr:row>98</xdr:row>
      <xdr:rowOff>89123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80250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目的別歳出決算にかかる住民一人当たりのコストについて、類似団体と比較した本村の特徴としては、民生費が低いことがあげられる。民生費については、扶助費が少ないことに起因しているものの、今後は扶助費そのものの増加が想定されることから、適正な各給付事業の運営に努める。</a:t>
          </a:r>
          <a:r>
            <a:rPr kumimoji="1" lang="ja-JP" altLang="en-US" sz="1100">
              <a:solidFill>
                <a:sysClr val="windowText" lastClr="000000"/>
              </a:solidFill>
              <a:effectLst/>
              <a:latin typeface="+mn-lt"/>
              <a:ea typeface="+mn-ea"/>
              <a:cs typeface="+mn-cs"/>
            </a:rPr>
            <a:t>　　　　　　　　　　　　　　　　　　　　　　　　　　　　個別</a:t>
          </a:r>
          <a:r>
            <a:rPr kumimoji="1" lang="ja-JP" altLang="ja-JP" sz="1100">
              <a:solidFill>
                <a:sysClr val="windowText" lastClr="000000"/>
              </a:solidFill>
              <a:effectLst/>
              <a:latin typeface="+mn-lt"/>
              <a:ea typeface="+mn-ea"/>
              <a:cs typeface="+mn-cs"/>
            </a:rPr>
            <a:t>にみると、土木費</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物価高騰に伴う工事費、原材料費、人件費の増加等により６</a:t>
          </a:r>
          <a:r>
            <a:rPr kumimoji="1" lang="ja-JP" altLang="ja-JP" sz="1100">
              <a:solidFill>
                <a:sysClr val="windowText" lastClr="000000"/>
              </a:solidFill>
              <a:effectLst/>
              <a:latin typeface="+mn-lt"/>
              <a:ea typeface="+mn-ea"/>
              <a:cs typeface="+mn-cs"/>
            </a:rPr>
            <a:t>年度は住民一人当たりのコストが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している。教育費については</a:t>
          </a:r>
          <a:r>
            <a:rPr kumimoji="1" lang="ja-JP" altLang="en-US" sz="1100">
              <a:solidFill>
                <a:sysClr val="windowText" lastClr="000000"/>
              </a:solidFill>
              <a:effectLst/>
              <a:latin typeface="+mn-lt"/>
              <a:ea typeface="+mn-ea"/>
              <a:cs typeface="+mn-cs"/>
            </a:rPr>
            <a:t>、学校給食センターの設備更新にともない６</a:t>
          </a:r>
          <a:r>
            <a:rPr kumimoji="1" lang="ja-JP" altLang="ja-JP" sz="1100">
              <a:solidFill>
                <a:sysClr val="windowText" lastClr="000000"/>
              </a:solidFill>
              <a:effectLst/>
              <a:latin typeface="+mn-lt"/>
              <a:ea typeface="+mn-ea"/>
              <a:cs typeface="+mn-cs"/>
            </a:rPr>
            <a:t>年度は住民一人当たりのコストが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している。消防費については、新庁舎建設に伴</a:t>
          </a:r>
          <a:r>
            <a:rPr kumimoji="1" lang="ja-JP" altLang="en-US" sz="1100">
              <a:solidFill>
                <a:sysClr val="windowText" lastClr="000000"/>
              </a:solidFill>
              <a:effectLst/>
              <a:latin typeface="+mn-lt"/>
              <a:ea typeface="+mn-ea"/>
              <a:cs typeface="+mn-cs"/>
            </a:rPr>
            <a:t>う</a:t>
          </a:r>
          <a:r>
            <a:rPr kumimoji="1" lang="ja-JP" altLang="ja-JP" sz="1100">
              <a:solidFill>
                <a:sysClr val="windowText" lastClr="000000"/>
              </a:solidFill>
              <a:effectLst/>
              <a:latin typeface="+mn-lt"/>
              <a:ea typeface="+mn-ea"/>
              <a:cs typeface="+mn-cs"/>
            </a:rPr>
            <a:t>防災行政無線移設工事</a:t>
          </a:r>
          <a:r>
            <a:rPr kumimoji="1" lang="ja-JP" altLang="en-US" sz="1100">
              <a:solidFill>
                <a:sysClr val="windowText" lastClr="000000"/>
              </a:solidFill>
              <a:effectLst/>
              <a:latin typeface="+mn-lt"/>
              <a:ea typeface="+mn-ea"/>
              <a:cs typeface="+mn-cs"/>
            </a:rPr>
            <a:t>が完了</a:t>
          </a:r>
          <a:r>
            <a:rPr kumimoji="1" lang="ja-JP" altLang="ja-JP" sz="1100">
              <a:solidFill>
                <a:sysClr val="windowText" lastClr="000000"/>
              </a:solidFill>
              <a:effectLst/>
              <a:latin typeface="+mn-lt"/>
              <a:ea typeface="+mn-ea"/>
              <a:cs typeface="+mn-cs"/>
            </a:rPr>
            <a:t>したため、住民一人当たりのコストが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している。災害復旧費については、令和５年６月の台風２号による災害復旧工事</a:t>
          </a:r>
          <a:r>
            <a:rPr kumimoji="1" lang="ja-JP" altLang="en-US" sz="1100">
              <a:solidFill>
                <a:sysClr val="windowText" lastClr="000000"/>
              </a:solidFill>
              <a:effectLst/>
              <a:latin typeface="+mn-lt"/>
              <a:ea typeface="+mn-ea"/>
              <a:cs typeface="+mn-cs"/>
            </a:rPr>
            <a:t>を引き続き実施していること</a:t>
          </a:r>
          <a:r>
            <a:rPr kumimoji="1" lang="ja-JP" altLang="ja-JP" sz="1100">
              <a:solidFill>
                <a:sysClr val="windowText" lastClr="000000"/>
              </a:solidFill>
              <a:effectLst/>
              <a:latin typeface="+mn-lt"/>
              <a:ea typeface="+mn-ea"/>
              <a:cs typeface="+mn-cs"/>
            </a:rPr>
            <a:t>により増加している。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a:t>令和</a:t>
          </a:r>
          <a:r>
            <a:rPr lang="en-US" altLang="ja-JP"/>
            <a:t>6</a:t>
          </a:r>
          <a:r>
            <a:rPr lang="ja-JP" altLang="en-US"/>
            <a:t>年度については、実質単年度収支が▲</a:t>
          </a:r>
          <a:r>
            <a:rPr lang="en-US" altLang="ja-JP"/>
            <a:t>145,702</a:t>
          </a:r>
          <a:r>
            <a:rPr lang="ja-JP" altLang="en-US"/>
            <a:t>千円で▲</a:t>
          </a:r>
          <a:r>
            <a:rPr lang="en-US" altLang="ja-JP"/>
            <a:t>6.10</a:t>
          </a:r>
          <a:r>
            <a:rPr lang="ja-JP" altLang="en-US"/>
            <a:t>％となっている。令和</a:t>
          </a:r>
          <a:r>
            <a:rPr lang="en-US" altLang="ja-JP"/>
            <a:t>6</a:t>
          </a:r>
          <a:r>
            <a:rPr lang="ja-JP" altLang="en-US"/>
            <a:t>年度については、減債基金の取崩し等を行ったことなどにより、実質単年度収支がマイナスとなった。今後、財政調整基金残高は一定程度確保しているものの、歳出の増加が見込まれることから、各種事業についてさらに精査するとともに、事業の縮小等を実施し、より一層の抑制に努める。</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rgbClr val="FF0000"/>
              </a:solidFill>
              <a:effectLst/>
              <a:latin typeface="+mn-lt"/>
              <a:ea typeface="+mn-ea"/>
              <a:cs typeface="+mn-cs"/>
            </a:rPr>
            <a:t>　</a:t>
          </a:r>
          <a:r>
            <a:rPr lang="ja-JP" altLang="en-US"/>
            <a:t>各会計について、基本的には継続的に黒字となっている。一般会計については、前年度と比較して標準財政規模比が低下しており、黒字幅は縮小している。水道事業会計についても、引き続き黒字を維持しているものの、今後も施設の更新需要等を見据えた適切な事業運営に取り組む必要がある。下水道事業会計及び国民健康保険事業会計（事業勘定）については、黒字額が増加しているが、引き続き事務事業の精査や経費の抑制を継続することにより、効果的な財政運営に取り組む。介護保険事業会計（保険事業勘定）については、前年度と比較して標準財政規模比が低下している。</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4592595</v>
      </c>
      <c r="BO4" s="371"/>
      <c r="BP4" s="371"/>
      <c r="BQ4" s="371"/>
      <c r="BR4" s="371"/>
      <c r="BS4" s="371"/>
      <c r="BT4" s="371"/>
      <c r="BU4" s="372"/>
      <c r="BV4" s="370">
        <v>4616725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10.6</v>
      </c>
      <c r="CU4" s="377"/>
      <c r="CV4" s="377"/>
      <c r="CW4" s="377"/>
      <c r="CX4" s="377"/>
      <c r="CY4" s="377"/>
      <c r="CZ4" s="377"/>
      <c r="DA4" s="378"/>
      <c r="DB4" s="376">
        <v>17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4292689</v>
      </c>
      <c r="BO5" s="408"/>
      <c r="BP5" s="408"/>
      <c r="BQ5" s="408"/>
      <c r="BR5" s="408"/>
      <c r="BS5" s="408"/>
      <c r="BT5" s="408"/>
      <c r="BU5" s="409"/>
      <c r="BV5" s="407">
        <v>4206022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98.7</v>
      </c>
      <c r="CU5" s="405"/>
      <c r="CV5" s="405"/>
      <c r="CW5" s="405"/>
      <c r="CX5" s="405"/>
      <c r="CY5" s="405"/>
      <c r="CZ5" s="405"/>
      <c r="DA5" s="406"/>
      <c r="DB5" s="404">
        <v>94.6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299906</v>
      </c>
      <c r="BO6" s="408"/>
      <c r="BP6" s="408"/>
      <c r="BQ6" s="408"/>
      <c r="BR6" s="408"/>
      <c r="BS6" s="408"/>
      <c r="BT6" s="408"/>
      <c r="BU6" s="409"/>
      <c r="BV6" s="407">
        <v>410703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98.9</v>
      </c>
      <c r="CU6" s="445"/>
      <c r="CV6" s="445"/>
      <c r="CW6" s="445"/>
      <c r="CX6" s="445"/>
      <c r="CY6" s="445"/>
      <c r="CZ6" s="445"/>
      <c r="DA6" s="446"/>
      <c r="DB6" s="444">
        <v>95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47610</v>
      </c>
      <c r="BO7" s="408"/>
      <c r="BP7" s="408"/>
      <c r="BQ7" s="408"/>
      <c r="BR7" s="408"/>
      <c r="BS7" s="408"/>
      <c r="BT7" s="408"/>
      <c r="BU7" s="409"/>
      <c r="BV7" s="407">
        <v>12600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2389766</v>
      </c>
      <c r="CU7" s="408"/>
      <c r="CV7" s="408"/>
      <c r="CW7" s="408"/>
      <c r="CX7" s="408"/>
      <c r="CY7" s="408"/>
      <c r="CZ7" s="408"/>
      <c r="DA7" s="409"/>
      <c r="DB7" s="407">
        <v>2339847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252296</v>
      </c>
      <c r="BO8" s="408"/>
      <c r="BP8" s="408"/>
      <c r="BQ8" s="408"/>
      <c r="BR8" s="408"/>
      <c r="BS8" s="408"/>
      <c r="BT8" s="408"/>
      <c r="BU8" s="409"/>
      <c r="BV8" s="407">
        <v>398103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5179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-145807</v>
      </c>
      <c r="BO9" s="408"/>
      <c r="BP9" s="408"/>
      <c r="BQ9" s="408"/>
      <c r="BR9" s="408"/>
      <c r="BS9" s="408"/>
      <c r="BT9" s="408"/>
      <c r="BU9" s="409"/>
      <c r="BV9" s="407">
        <v>28814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11.3</v>
      </c>
      <c r="CU9" s="405"/>
      <c r="CV9" s="405"/>
      <c r="CW9" s="405"/>
      <c r="CX9" s="405"/>
      <c r="CY9" s="405"/>
      <c r="CZ9" s="405"/>
      <c r="DA9" s="406"/>
      <c r="DB9" s="404">
        <v>9.4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5523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105</v>
      </c>
      <c r="BO10" s="408"/>
      <c r="BP10" s="408"/>
      <c r="BQ10" s="408"/>
      <c r="BR10" s="408"/>
      <c r="BS10" s="408"/>
      <c r="BT10" s="408"/>
      <c r="BU10" s="409"/>
      <c r="BV10" s="407">
        <v>120117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5049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250099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5020</v>
      </c>
      <c r="S13" s="492"/>
      <c r="T13" s="492"/>
      <c r="U13" s="492"/>
      <c r="V13" s="493"/>
      <c r="W13" s="423" t="s">
        <v>131</v>
      </c>
      <c r="X13" s="424"/>
      <c r="Y13" s="424"/>
      <c r="Z13" s="424"/>
      <c r="AA13" s="424"/>
      <c r="AB13" s="414"/>
      <c r="AC13" s="458">
        <v>238</v>
      </c>
      <c r="AD13" s="459"/>
      <c r="AE13" s="459"/>
      <c r="AF13" s="459"/>
      <c r="AG13" s="501"/>
      <c r="AH13" s="458">
        <v>282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-145702</v>
      </c>
      <c r="BO13" s="408"/>
      <c r="BP13" s="408"/>
      <c r="BQ13" s="408"/>
      <c r="BR13" s="408"/>
      <c r="BS13" s="408"/>
      <c r="BT13" s="408"/>
      <c r="BU13" s="409"/>
      <c r="BV13" s="407">
        <v>-101168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5.3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5168</v>
      </c>
      <c r="S14" s="492"/>
      <c r="T14" s="492"/>
      <c r="U14" s="492"/>
      <c r="V14" s="493"/>
      <c r="W14" s="397"/>
      <c r="X14" s="398"/>
      <c r="Y14" s="398"/>
      <c r="Z14" s="398"/>
      <c r="AA14" s="398"/>
      <c r="AB14" s="387"/>
      <c r="AC14" s="494">
        <v>10.3</v>
      </c>
      <c r="AD14" s="495"/>
      <c r="AE14" s="495"/>
      <c r="AF14" s="495"/>
      <c r="AG14" s="496"/>
      <c r="AH14" s="494">
        <v>11.3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53.3</v>
      </c>
      <c r="CU14" s="506"/>
      <c r="CV14" s="506"/>
      <c r="CW14" s="506"/>
      <c r="CX14" s="506"/>
      <c r="CY14" s="506"/>
      <c r="CZ14" s="506"/>
      <c r="DA14" s="507"/>
      <c r="DB14" s="505">
        <v>55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5142</v>
      </c>
      <c r="S15" s="492"/>
      <c r="T15" s="492"/>
      <c r="U15" s="492"/>
      <c r="V15" s="493"/>
      <c r="W15" s="423" t="s">
        <v>137</v>
      </c>
      <c r="X15" s="424"/>
      <c r="Y15" s="424"/>
      <c r="Z15" s="424"/>
      <c r="AA15" s="424"/>
      <c r="AB15" s="414"/>
      <c r="AC15" s="458">
        <v>480</v>
      </c>
      <c r="AD15" s="459"/>
      <c r="AE15" s="459"/>
      <c r="AF15" s="459"/>
      <c r="AG15" s="501"/>
      <c r="AH15" s="458">
        <v>513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494129</v>
      </c>
      <c r="BO15" s="371"/>
      <c r="BP15" s="371"/>
      <c r="BQ15" s="371"/>
      <c r="BR15" s="371"/>
      <c r="BS15" s="371"/>
      <c r="BT15" s="371"/>
      <c r="BU15" s="372"/>
      <c r="BV15" s="370">
        <v>484300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20.8</v>
      </c>
      <c r="AD16" s="495"/>
      <c r="AE16" s="495"/>
      <c r="AF16" s="495"/>
      <c r="AG16" s="496"/>
      <c r="AH16" s="494">
        <v>20.5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2266330</v>
      </c>
      <c r="BO16" s="408"/>
      <c r="BP16" s="408"/>
      <c r="BQ16" s="408"/>
      <c r="BR16" s="408"/>
      <c r="BS16" s="408"/>
      <c r="BT16" s="408"/>
      <c r="BU16" s="409"/>
      <c r="BV16" s="407">
        <v>2214367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1594</v>
      </c>
      <c r="AD17" s="459"/>
      <c r="AE17" s="459"/>
      <c r="AF17" s="459"/>
      <c r="AG17" s="501"/>
      <c r="AH17" s="458">
        <v>1704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613005</v>
      </c>
      <c r="BO17" s="408"/>
      <c r="BP17" s="408"/>
      <c r="BQ17" s="408"/>
      <c r="BR17" s="408"/>
      <c r="BS17" s="408"/>
      <c r="BT17" s="408"/>
      <c r="BU17" s="409"/>
      <c r="BV17" s="407">
        <v>600562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24.1</v>
      </c>
      <c r="M18" s="531"/>
      <c r="N18" s="531"/>
      <c r="O18" s="531"/>
      <c r="P18" s="531"/>
      <c r="Q18" s="531"/>
      <c r="R18" s="532"/>
      <c r="S18" s="532"/>
      <c r="T18" s="532"/>
      <c r="U18" s="532"/>
      <c r="V18" s="533"/>
      <c r="W18" s="425"/>
      <c r="X18" s="426"/>
      <c r="Y18" s="426"/>
      <c r="Z18" s="426"/>
      <c r="AA18" s="426"/>
      <c r="AB18" s="417"/>
      <c r="AC18" s="534">
        <v>68.900000000000006</v>
      </c>
      <c r="AD18" s="535"/>
      <c r="AE18" s="535"/>
      <c r="AF18" s="535"/>
      <c r="AG18" s="536"/>
      <c r="AH18" s="534">
        <v>68.2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2391190</v>
      </c>
      <c r="BO18" s="408"/>
      <c r="BP18" s="408"/>
      <c r="BQ18" s="408"/>
      <c r="BR18" s="408"/>
      <c r="BS18" s="408"/>
      <c r="BT18" s="408"/>
      <c r="BU18" s="409"/>
      <c r="BV18" s="407">
        <v>2238500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215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3337291</v>
      </c>
      <c r="BO19" s="408"/>
      <c r="BP19" s="408"/>
      <c r="BQ19" s="408"/>
      <c r="BR19" s="408"/>
      <c r="BS19" s="408"/>
      <c r="BT19" s="408"/>
      <c r="BU19" s="409"/>
      <c r="BV19" s="407">
        <v>3445159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1786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4625956</v>
      </c>
      <c r="BO22" s="371"/>
      <c r="BP22" s="371"/>
      <c r="BQ22" s="371"/>
      <c r="BR22" s="371"/>
      <c r="BS22" s="371"/>
      <c r="BT22" s="371"/>
      <c r="BU22" s="372"/>
      <c r="BV22" s="370">
        <v>4760048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4625956</v>
      </c>
      <c r="BO23" s="408"/>
      <c r="BP23" s="408"/>
      <c r="BQ23" s="408"/>
      <c r="BR23" s="408"/>
      <c r="BS23" s="408"/>
      <c r="BT23" s="408"/>
      <c r="BU23" s="409"/>
      <c r="BV23" s="407">
        <v>4760048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7410</v>
      </c>
      <c r="R24" s="459"/>
      <c r="S24" s="459"/>
      <c r="T24" s="459"/>
      <c r="U24" s="459"/>
      <c r="V24" s="501"/>
      <c r="W24" s="553"/>
      <c r="X24" s="554"/>
      <c r="Y24" s="555"/>
      <c r="Z24" s="457" t="s">
        <v>162</v>
      </c>
      <c r="AA24" s="437"/>
      <c r="AB24" s="437"/>
      <c r="AC24" s="437"/>
      <c r="AD24" s="437"/>
      <c r="AE24" s="437"/>
      <c r="AF24" s="437"/>
      <c r="AG24" s="438"/>
      <c r="AH24" s="458">
        <v>80</v>
      </c>
      <c r="AI24" s="459"/>
      <c r="AJ24" s="459"/>
      <c r="AK24" s="459"/>
      <c r="AL24" s="501"/>
      <c r="AM24" s="458">
        <v>257040</v>
      </c>
      <c r="AN24" s="459"/>
      <c r="AO24" s="459"/>
      <c r="AP24" s="459"/>
      <c r="AQ24" s="459"/>
      <c r="AR24" s="501"/>
      <c r="AS24" s="458">
        <v>3213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3724179</v>
      </c>
      <c r="BO24" s="408"/>
      <c r="BP24" s="408"/>
      <c r="BQ24" s="408"/>
      <c r="BR24" s="408"/>
      <c r="BS24" s="408"/>
      <c r="BT24" s="408"/>
      <c r="BU24" s="409"/>
      <c r="BV24" s="407">
        <v>3754836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9500</v>
      </c>
      <c r="BO25" s="371"/>
      <c r="BP25" s="371"/>
      <c r="BQ25" s="371"/>
      <c r="BR25" s="371"/>
      <c r="BS25" s="371"/>
      <c r="BT25" s="371"/>
      <c r="BU25" s="372"/>
      <c r="BV25" s="370">
        <v>48000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5720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21007</v>
      </c>
      <c r="AN26" s="459"/>
      <c r="AO26" s="459"/>
      <c r="AP26" s="459"/>
      <c r="AQ26" s="459"/>
      <c r="AR26" s="501"/>
      <c r="AS26" s="458">
        <v>3001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3010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10248</v>
      </c>
      <c r="AN27" s="459"/>
      <c r="AO27" s="459"/>
      <c r="AP27" s="459"/>
      <c r="AQ27" s="459"/>
      <c r="AR27" s="501"/>
      <c r="AS27" s="458">
        <v>3416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20117</v>
      </c>
      <c r="BO27" s="527"/>
      <c r="BP27" s="527"/>
      <c r="BQ27" s="527"/>
      <c r="BR27" s="527"/>
      <c r="BS27" s="527"/>
      <c r="BT27" s="527"/>
      <c r="BU27" s="528"/>
      <c r="BV27" s="526">
        <v>20112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593364</v>
      </c>
      <c r="BO28" s="371"/>
      <c r="BP28" s="371"/>
      <c r="BQ28" s="371"/>
      <c r="BR28" s="371"/>
      <c r="BS28" s="371"/>
      <c r="BT28" s="371"/>
      <c r="BU28" s="372"/>
      <c r="BV28" s="370">
        <v>593259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2370</v>
      </c>
      <c r="R29" s="459"/>
      <c r="S29" s="459"/>
      <c r="T29" s="459"/>
      <c r="U29" s="459"/>
      <c r="V29" s="501"/>
      <c r="W29" s="556"/>
      <c r="X29" s="557"/>
      <c r="Y29" s="558"/>
      <c r="Z29" s="457" t="s">
        <v>177</v>
      </c>
      <c r="AA29" s="437"/>
      <c r="AB29" s="437"/>
      <c r="AC29" s="437"/>
      <c r="AD29" s="437"/>
      <c r="AE29" s="437"/>
      <c r="AF29" s="437"/>
      <c r="AG29" s="438"/>
      <c r="AH29" s="458">
        <v>83</v>
      </c>
      <c r="AI29" s="459"/>
      <c r="AJ29" s="459"/>
      <c r="AK29" s="459"/>
      <c r="AL29" s="501"/>
      <c r="AM29" s="458">
        <v>267288</v>
      </c>
      <c r="AN29" s="459"/>
      <c r="AO29" s="459"/>
      <c r="AP29" s="459"/>
      <c r="AQ29" s="459"/>
      <c r="AR29" s="501"/>
      <c r="AS29" s="458">
        <v>3220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264723</v>
      </c>
      <c r="BO29" s="408"/>
      <c r="BP29" s="408"/>
      <c r="BQ29" s="408"/>
      <c r="BR29" s="408"/>
      <c r="BS29" s="408"/>
      <c r="BT29" s="408"/>
      <c r="BU29" s="409"/>
      <c r="BV29" s="407">
        <v>314649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3837378</v>
      </c>
      <c r="BO30" s="527"/>
      <c r="BP30" s="527"/>
      <c r="BQ30" s="527"/>
      <c r="BR30" s="527"/>
      <c r="BS30" s="527"/>
      <c r="BT30" s="527"/>
      <c r="BU30" s="528"/>
      <c r="BV30" s="526">
        <v>3826453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6</v>
      </c>
      <c r="V34" s="597"/>
      <c r="W34" s="598" t="str">
        <f>IF('各会計、関係団体の財政状況及び健全化判断比率'!B28="","",'各会計、関係団体の財政状況及び健全化判断比率'!B28)</f>
        <v>国民健康保険事業会計（事業勘定）</v>
      </c>
      <c r="X34" s="598"/>
      <c r="Y34" s="598"/>
      <c r="Z34" s="598"/>
      <c r="AA34" s="598"/>
      <c r="AB34" s="598"/>
      <c r="AC34" s="598"/>
      <c r="AD34" s="598"/>
      <c r="AE34" s="598"/>
      <c r="AF34" s="598"/>
      <c r="AG34" s="598"/>
      <c r="AH34" s="598"/>
      <c r="AI34" s="598"/>
      <c r="AJ34" s="598"/>
      <c r="AK34" s="598"/>
      <c r="AL34" s="169"/>
      <c r="AM34" s="597">
        <f>IF(AO34="","",MAX(C34:D43,U34:V43)+1)</f>
        <v>11</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明日香村地域振興公社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整備基金特別会計</v>
      </c>
      <c r="F35" s="598"/>
      <c r="G35" s="598"/>
      <c r="H35" s="598"/>
      <c r="I35" s="598"/>
      <c r="J35" s="598"/>
      <c r="K35" s="598"/>
      <c r="L35" s="598"/>
      <c r="M35" s="598"/>
      <c r="N35" s="598"/>
      <c r="O35" s="598"/>
      <c r="P35" s="598"/>
      <c r="Q35" s="598"/>
      <c r="R35" s="598"/>
      <c r="S35" s="598"/>
      <c r="T35" s="169"/>
      <c r="U35" s="597">
        <f>IF(W35="","",U34+1)</f>
        <v>7</v>
      </c>
      <c r="V35" s="597"/>
      <c r="W35" s="598" t="str">
        <f>IF('各会計、関係団体の財政状況及び健全化判断比率'!B29="","",'各会計、関係団体の財政状況及び健全化判断比率'!B29)</f>
        <v>国民健康保険事業会計（直診勘定）</v>
      </c>
      <c r="X35" s="598"/>
      <c r="Y35" s="598"/>
      <c r="Z35" s="598"/>
      <c r="AA35" s="598"/>
      <c r="AB35" s="598"/>
      <c r="AC35" s="598"/>
      <c r="AD35" s="598"/>
      <c r="AE35" s="598"/>
      <c r="AF35" s="598"/>
      <c r="AG35" s="598"/>
      <c r="AH35" s="598"/>
      <c r="AI35" s="598"/>
      <c r="AJ35" s="598"/>
      <c r="AK35" s="598"/>
      <c r="AL35" s="169"/>
      <c r="AM35" s="597">
        <f t="shared" ref="AM35:AM43" si="0">IF(AO35="","",AM34+1)</f>
        <v>12</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奈良県広域消防組合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明日香村土地開発公社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高松塚壁画館受託事業特別会計</v>
      </c>
      <c r="F36" s="598"/>
      <c r="G36" s="598"/>
      <c r="H36" s="598"/>
      <c r="I36" s="598"/>
      <c r="J36" s="598"/>
      <c r="K36" s="598"/>
      <c r="L36" s="598"/>
      <c r="M36" s="598"/>
      <c r="N36" s="598"/>
      <c r="O36" s="598"/>
      <c r="P36" s="598"/>
      <c r="Q36" s="598"/>
      <c r="R36" s="598"/>
      <c r="S36" s="598"/>
      <c r="T36" s="169"/>
      <c r="U36" s="597">
        <f t="shared" ref="U36:U43" si="4">IF(W36="","",U35+1)</f>
        <v>8</v>
      </c>
      <c r="V36" s="597"/>
      <c r="W36" s="598" t="str">
        <f>IF('各会計、関係団体の財政状況及び健全化判断比率'!B30="","",'各会計、関係団体の財政状況及び健全化判断比率'!B30)</f>
        <v>介護保険事業会計（保険事業勘定）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飲料水供給施設特別会計</v>
      </c>
      <c r="F37" s="598"/>
      <c r="G37" s="598"/>
      <c r="H37" s="598"/>
      <c r="I37" s="598"/>
      <c r="J37" s="598"/>
      <c r="K37" s="598"/>
      <c r="L37" s="598"/>
      <c r="M37" s="598"/>
      <c r="N37" s="598"/>
      <c r="O37" s="598"/>
      <c r="P37" s="598"/>
      <c r="Q37" s="598"/>
      <c r="R37" s="598"/>
      <c r="S37" s="598"/>
      <c r="T37" s="169"/>
      <c r="U37" s="597">
        <f t="shared" si="4"/>
        <v>9</v>
      </c>
      <c r="V37" s="597"/>
      <c r="W37" s="598" t="str">
        <f>IF('各会計、関係団体の財政状況及び健全化判断比率'!B31="","",'各会計、関係団体の財政状況及び健全化判断比率'!B31)</f>
        <v>介護保険事業会計（介護サービス事業勘定）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f t="shared" ref="C38:C43" si="5">IF(E38="","",C37+1)</f>
        <v>5</v>
      </c>
      <c r="D38" s="597"/>
      <c r="E38" s="598" t="str">
        <f>IF('各会計、関係団体の財政状況及び健全化判断比率'!B11="","",'各会計、関係団体の財政状況及び健全化判断比率'!B11)</f>
        <v>公有地等住宅開発事業特別会計</v>
      </c>
      <c r="F38" s="598"/>
      <c r="G38" s="598"/>
      <c r="H38" s="598"/>
      <c r="I38" s="598"/>
      <c r="J38" s="598"/>
      <c r="K38" s="598"/>
      <c r="L38" s="598"/>
      <c r="M38" s="598"/>
      <c r="N38" s="598"/>
      <c r="O38" s="598"/>
      <c r="P38" s="598"/>
      <c r="Q38" s="598"/>
      <c r="R38" s="598"/>
      <c r="S38" s="598"/>
      <c r="T38" s="169"/>
      <c r="U38" s="597">
        <f t="shared" si="4"/>
        <v>10</v>
      </c>
      <c r="V38" s="597"/>
      <c r="W38" s="598" t="str">
        <f>IF('各会計、関係団体の財政状況及び健全化判断比率'!B32="","",'各会計、関係団体の財政状況及び健全化判断比率'!B32)</f>
        <v>後期高齢者医療事業会計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fYLIL6wzJxtGWGO1M/vDkaXMK/ojC7h1kW4jllkM+3ahepSpAiPImL7MxSIxD5MkcInq5CCp6rmNtp3g8/bYw==" saltValue="FE5PbMGL/SUdvTEGZTzD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12.93</v>
      </c>
      <c r="G34" s="33">
        <v>16.86</v>
      </c>
      <c r="H34" s="33">
        <v>15.89</v>
      </c>
      <c r="I34" s="33">
        <v>16.87</v>
      </c>
      <c r="J34" s="34">
        <v>10.45</v>
      </c>
      <c r="K34" s="22"/>
      <c r="L34" s="22"/>
      <c r="M34" s="22"/>
      <c r="N34" s="22"/>
      <c r="O34" s="22"/>
      <c r="P34" s="22"/>
    </row>
    <row r="35" spans="1:16" ht="39" customHeight="1" x14ac:dyDescent="0.2">
      <c r="A35" s="22"/>
      <c r="B35" s="35"/>
      <c r="C35" s="1145" t="s">
        <v>539</v>
      </c>
      <c r="D35" s="1146"/>
      <c r="E35" s="1147"/>
      <c r="F35" s="36">
        <v>16.600000000000001</v>
      </c>
      <c r="G35" s="37">
        <v>12.22</v>
      </c>
      <c r="H35" s="37">
        <v>11.94</v>
      </c>
      <c r="I35" s="37">
        <v>10.91</v>
      </c>
      <c r="J35" s="38">
        <v>9.98</v>
      </c>
      <c r="K35" s="22"/>
      <c r="L35" s="22"/>
      <c r="M35" s="22"/>
      <c r="N35" s="22"/>
      <c r="O35" s="22"/>
      <c r="P35" s="22"/>
    </row>
    <row r="36" spans="1:16" ht="39" customHeight="1" x14ac:dyDescent="0.2">
      <c r="A36" s="22"/>
      <c r="B36" s="35"/>
      <c r="C36" s="1145" t="s">
        <v>540</v>
      </c>
      <c r="D36" s="1146"/>
      <c r="E36" s="1147"/>
      <c r="F36" s="36">
        <v>0.41</v>
      </c>
      <c r="G36" s="37">
        <v>0.93</v>
      </c>
      <c r="H36" s="37">
        <v>1.32</v>
      </c>
      <c r="I36" s="37">
        <v>1.62</v>
      </c>
      <c r="J36" s="38">
        <v>1.89</v>
      </c>
      <c r="K36" s="22"/>
      <c r="L36" s="22"/>
      <c r="M36" s="22"/>
      <c r="N36" s="22"/>
      <c r="O36" s="22"/>
      <c r="P36" s="22"/>
    </row>
    <row r="37" spans="1:16" ht="39" customHeight="1" x14ac:dyDescent="0.2">
      <c r="A37" s="22"/>
      <c r="B37" s="35"/>
      <c r="C37" s="1145" t="s">
        <v>541</v>
      </c>
      <c r="D37" s="1146"/>
      <c r="E37" s="1147"/>
      <c r="F37" s="36">
        <v>0.16</v>
      </c>
      <c r="G37" s="37">
        <v>0.48</v>
      </c>
      <c r="H37" s="37">
        <v>0.53</v>
      </c>
      <c r="I37" s="37">
        <v>1.74</v>
      </c>
      <c r="J37" s="38">
        <v>1.62</v>
      </c>
      <c r="K37" s="22"/>
      <c r="L37" s="22"/>
      <c r="M37" s="22"/>
      <c r="N37" s="22"/>
      <c r="O37" s="22"/>
      <c r="P37" s="22"/>
    </row>
    <row r="38" spans="1:16" ht="39" customHeight="1" x14ac:dyDescent="0.2">
      <c r="A38" s="22"/>
      <c r="B38" s="35"/>
      <c r="C38" s="1145" t="s">
        <v>542</v>
      </c>
      <c r="D38" s="1146"/>
      <c r="E38" s="1147"/>
      <c r="F38" s="36" t="s">
        <v>543</v>
      </c>
      <c r="G38" s="37">
        <v>1.17</v>
      </c>
      <c r="H38" s="37">
        <v>0.94</v>
      </c>
      <c r="I38" s="37">
        <v>0.55000000000000004</v>
      </c>
      <c r="J38" s="38">
        <v>0.73</v>
      </c>
      <c r="K38" s="22"/>
      <c r="L38" s="22"/>
      <c r="M38" s="22"/>
      <c r="N38" s="22"/>
      <c r="O38" s="22"/>
      <c r="P38" s="22"/>
    </row>
    <row r="39" spans="1:16" ht="39" customHeight="1" x14ac:dyDescent="0.2">
      <c r="A39" s="22"/>
      <c r="B39" s="35"/>
      <c r="C39" s="1145" t="s">
        <v>544</v>
      </c>
      <c r="D39" s="1146"/>
      <c r="E39" s="1147"/>
      <c r="F39" s="36">
        <v>0.14000000000000001</v>
      </c>
      <c r="G39" s="37">
        <v>0.13</v>
      </c>
      <c r="H39" s="37">
        <v>0.15</v>
      </c>
      <c r="I39" s="37">
        <v>0.14000000000000001</v>
      </c>
      <c r="J39" s="38">
        <v>0.1</v>
      </c>
      <c r="K39" s="22"/>
      <c r="L39" s="22"/>
      <c r="M39" s="22"/>
      <c r="N39" s="22"/>
      <c r="O39" s="22"/>
      <c r="P39" s="22"/>
    </row>
    <row r="40" spans="1:16" ht="39" customHeight="1" x14ac:dyDescent="0.2">
      <c r="A40" s="22"/>
      <c r="B40" s="35"/>
      <c r="C40" s="1145" t="s">
        <v>545</v>
      </c>
      <c r="D40" s="1146"/>
      <c r="E40" s="1147"/>
      <c r="F40" s="36">
        <v>0</v>
      </c>
      <c r="G40" s="37">
        <v>0</v>
      </c>
      <c r="H40" s="37">
        <v>0</v>
      </c>
      <c r="I40" s="37">
        <v>0</v>
      </c>
      <c r="J40" s="38">
        <v>0</v>
      </c>
      <c r="K40" s="22"/>
      <c r="L40" s="22"/>
      <c r="M40" s="22"/>
      <c r="N40" s="22"/>
      <c r="O40" s="22"/>
      <c r="P40" s="22"/>
    </row>
    <row r="41" spans="1:16" ht="39" customHeight="1" x14ac:dyDescent="0.2">
      <c r="A41" s="22"/>
      <c r="B41" s="35"/>
      <c r="C41" s="1145" t="s">
        <v>546</v>
      </c>
      <c r="D41" s="1146"/>
      <c r="E41" s="1147"/>
      <c r="F41" s="36">
        <v>0</v>
      </c>
      <c r="G41" s="37">
        <v>0</v>
      </c>
      <c r="H41" s="37">
        <v>0</v>
      </c>
      <c r="I41" s="37">
        <v>0</v>
      </c>
      <c r="J41" s="38">
        <v>0</v>
      </c>
      <c r="K41" s="22"/>
      <c r="L41" s="22"/>
      <c r="M41" s="22"/>
      <c r="N41" s="22"/>
      <c r="O41" s="22"/>
      <c r="P41" s="22"/>
    </row>
    <row r="42" spans="1:16" ht="39" customHeight="1" x14ac:dyDescent="0.2">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548</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ssPzCs+u+I2h4lriJJPCuHtKrvymh73/CkwAD3KsedSK8ETNTb34d37g6nDMiLJNeSufg7+lt1aDHV0g1Oj+A==" saltValue="pBlGLYIStpeFS3vReKmq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242</v>
      </c>
      <c r="L45" s="60">
        <v>256</v>
      </c>
      <c r="M45" s="60">
        <v>289</v>
      </c>
      <c r="N45" s="60">
        <v>325</v>
      </c>
      <c r="O45" s="61">
        <v>376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107</v>
      </c>
      <c r="L48" s="64">
        <v>108</v>
      </c>
      <c r="M48" s="64">
        <v>98</v>
      </c>
      <c r="N48" s="64">
        <v>103</v>
      </c>
      <c r="O48" s="65">
        <v>109</v>
      </c>
      <c r="P48" s="48"/>
      <c r="Q48" s="48"/>
      <c r="R48" s="48"/>
      <c r="S48" s="48"/>
      <c r="T48" s="48"/>
      <c r="U48" s="48"/>
    </row>
    <row r="49" spans="1:21" ht="30.75" customHeight="1" x14ac:dyDescent="0.2">
      <c r="A49" s="48"/>
      <c r="B49" s="1155"/>
      <c r="C49" s="1156"/>
      <c r="D49" s="62"/>
      <c r="E49" s="1161" t="s">
        <v>14</v>
      </c>
      <c r="F49" s="1161"/>
      <c r="G49" s="1161"/>
      <c r="H49" s="1161"/>
      <c r="I49" s="1161"/>
      <c r="J49" s="1162"/>
      <c r="K49" s="63">
        <v>8</v>
      </c>
      <c r="L49" s="64">
        <v>8</v>
      </c>
      <c r="M49" s="64">
        <v>9</v>
      </c>
      <c r="N49" s="64">
        <v>9</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491</v>
      </c>
      <c r="N51" s="64" t="s">
        <v>491</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294</v>
      </c>
      <c r="L52" s="64">
        <v>286</v>
      </c>
      <c r="M52" s="64">
        <v>290</v>
      </c>
      <c r="N52" s="64">
        <v>298</v>
      </c>
      <c r="O52" s="65">
        <v>307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63</v>
      </c>
      <c r="L53" s="69">
        <v>86</v>
      </c>
      <c r="M53" s="69">
        <v>106</v>
      </c>
      <c r="N53" s="69">
        <v>139</v>
      </c>
      <c r="O53" s="70">
        <v>188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XFZpD6YGD6FkPkhRxkpIr8RZfzVMs04rxSEP59crVcmIpYSVrGbBRoTZat0F5uwBxCMR8IOf6QQtFr/KLjkbA==" saltValue="2syolaD/FYgrv9loyOle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3335</v>
      </c>
      <c r="J41" s="344">
        <v>3993</v>
      </c>
      <c r="K41" s="344">
        <v>4836</v>
      </c>
      <c r="L41" s="344">
        <v>4760</v>
      </c>
      <c r="M41" s="345">
        <v>4626</v>
      </c>
    </row>
    <row r="42" spans="2:13" ht="27.75" customHeight="1" x14ac:dyDescent="0.2">
      <c r="B42" s="1186"/>
      <c r="C42" s="1187"/>
      <c r="D42" s="106"/>
      <c r="E42" s="1192" t="s">
        <v>32</v>
      </c>
      <c r="F42" s="1192"/>
      <c r="G42" s="1192"/>
      <c r="H42" s="1193"/>
      <c r="I42" s="346" t="s">
        <v>491</v>
      </c>
      <c r="J42" s="347" t="s">
        <v>491</v>
      </c>
      <c r="K42" s="347" t="s">
        <v>491</v>
      </c>
      <c r="L42" s="347" t="s">
        <v>491</v>
      </c>
      <c r="M42" s="348" t="s">
        <v>491</v>
      </c>
    </row>
    <row r="43" spans="2:13" ht="27.75" customHeight="1" x14ac:dyDescent="0.2">
      <c r="B43" s="1186"/>
      <c r="C43" s="1187"/>
      <c r="D43" s="106"/>
      <c r="E43" s="1192" t="s">
        <v>33</v>
      </c>
      <c r="F43" s="1192"/>
      <c r="G43" s="1192"/>
      <c r="H43" s="1193"/>
      <c r="I43" s="346">
        <v>1022</v>
      </c>
      <c r="J43" s="347">
        <v>822</v>
      </c>
      <c r="K43" s="347">
        <v>671</v>
      </c>
      <c r="L43" s="347">
        <v>674</v>
      </c>
      <c r="M43" s="348">
        <v>666</v>
      </c>
    </row>
    <row r="44" spans="2:13" ht="27.75" customHeight="1" x14ac:dyDescent="0.2">
      <c r="B44" s="1186"/>
      <c r="C44" s="1187"/>
      <c r="D44" s="106"/>
      <c r="E44" s="1192" t="s">
        <v>34</v>
      </c>
      <c r="F44" s="1192"/>
      <c r="G44" s="1192"/>
      <c r="H44" s="1193"/>
      <c r="I44" s="346">
        <v>33</v>
      </c>
      <c r="J44" s="347">
        <v>35</v>
      </c>
      <c r="K44" s="347">
        <v>38</v>
      </c>
      <c r="L44" s="347">
        <v>35</v>
      </c>
      <c r="M44" s="348">
        <v>35</v>
      </c>
    </row>
    <row r="45" spans="2:13" ht="27.75" customHeight="1" x14ac:dyDescent="0.2">
      <c r="B45" s="1186"/>
      <c r="C45" s="1187"/>
      <c r="D45" s="106"/>
      <c r="E45" s="1192" t="s">
        <v>35</v>
      </c>
      <c r="F45" s="1192"/>
      <c r="G45" s="1192"/>
      <c r="H45" s="1193"/>
      <c r="I45" s="346">
        <v>888</v>
      </c>
      <c r="J45" s="347">
        <v>760</v>
      </c>
      <c r="K45" s="347">
        <v>694</v>
      </c>
      <c r="L45" s="347">
        <v>667</v>
      </c>
      <c r="M45" s="348">
        <v>626</v>
      </c>
    </row>
    <row r="46" spans="2:13" ht="27.75" customHeight="1" x14ac:dyDescent="0.2">
      <c r="B46" s="1186"/>
      <c r="C46" s="1187"/>
      <c r="D46" s="107"/>
      <c r="E46" s="1192" t="s">
        <v>36</v>
      </c>
      <c r="F46" s="1192"/>
      <c r="G46" s="1192"/>
      <c r="H46" s="1193"/>
      <c r="I46" s="346">
        <v>67</v>
      </c>
      <c r="J46" s="347">
        <v>64</v>
      </c>
      <c r="K46" s="347">
        <v>28</v>
      </c>
      <c r="L46" s="347">
        <v>28</v>
      </c>
      <c r="M46" s="348">
        <v>28</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1839</v>
      </c>
      <c r="J50" s="347">
        <v>1941</v>
      </c>
      <c r="K50" s="347">
        <v>1534</v>
      </c>
      <c r="L50" s="347">
        <v>1407</v>
      </c>
      <c r="M50" s="348">
        <v>1331</v>
      </c>
    </row>
    <row r="51" spans="2:13" ht="27.75" customHeight="1" x14ac:dyDescent="0.2">
      <c r="B51" s="1186"/>
      <c r="C51" s="1187"/>
      <c r="D51" s="106"/>
      <c r="E51" s="1192" t="s">
        <v>42</v>
      </c>
      <c r="F51" s="1192"/>
      <c r="G51" s="1192"/>
      <c r="H51" s="1193"/>
      <c r="I51" s="346">
        <v>82</v>
      </c>
      <c r="J51" s="347">
        <v>82</v>
      </c>
      <c r="K51" s="347">
        <v>57</v>
      </c>
      <c r="L51" s="347">
        <v>57</v>
      </c>
      <c r="M51" s="348">
        <v>57</v>
      </c>
    </row>
    <row r="52" spans="2:13" ht="27.75" customHeight="1" x14ac:dyDescent="0.2">
      <c r="B52" s="1188"/>
      <c r="C52" s="1189"/>
      <c r="D52" s="106"/>
      <c r="E52" s="1192" t="s">
        <v>43</v>
      </c>
      <c r="F52" s="1192"/>
      <c r="G52" s="1192"/>
      <c r="H52" s="1193"/>
      <c r="I52" s="346">
        <v>3051</v>
      </c>
      <c r="J52" s="347">
        <v>3367</v>
      </c>
      <c r="K52" s="347">
        <v>3699</v>
      </c>
      <c r="L52" s="347">
        <v>3577</v>
      </c>
      <c r="M52" s="348">
        <v>3478</v>
      </c>
    </row>
    <row r="53" spans="2:13" ht="27.75" customHeight="1" thickBot="1" x14ac:dyDescent="0.25">
      <c r="B53" s="1199" t="s">
        <v>19</v>
      </c>
      <c r="C53" s="1200"/>
      <c r="D53" s="110"/>
      <c r="E53" s="1201" t="s">
        <v>44</v>
      </c>
      <c r="F53" s="1201"/>
      <c r="G53" s="1201"/>
      <c r="H53" s="1202"/>
      <c r="I53" s="349">
        <v>374</v>
      </c>
      <c r="J53" s="350">
        <v>284</v>
      </c>
      <c r="K53" s="350">
        <v>977</v>
      </c>
      <c r="L53" s="350">
        <v>1123</v>
      </c>
      <c r="M53" s="351">
        <v>1115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7oYWS1e2ZFcZfuS+acfZyAVWb/eFMXccGV89T13G6qvsFYnRp9Qy7NdU/jJMSKRP6u1675ZL3LNa1LSKSCFdA==" saltValue="+xQlJNS6G3lbDo0D6o36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723</v>
      </c>
      <c r="G55" s="352">
        <v>593</v>
      </c>
      <c r="H55" s="353">
        <v>593</v>
      </c>
    </row>
    <row r="56" spans="2:8" ht="52.5" customHeight="1" x14ac:dyDescent="0.2">
      <c r="B56" s="122"/>
      <c r="C56" s="1213" t="s">
        <v>47</v>
      </c>
      <c r="D56" s="1213"/>
      <c r="E56" s="1214"/>
      <c r="F56" s="354">
        <v>315</v>
      </c>
      <c r="G56" s="354">
        <v>315</v>
      </c>
      <c r="H56" s="355">
        <v>265</v>
      </c>
    </row>
    <row r="57" spans="2:8" ht="53.25" customHeight="1" x14ac:dyDescent="0.2">
      <c r="B57" s="122"/>
      <c r="C57" s="1215" t="s">
        <v>48</v>
      </c>
      <c r="D57" s="1215"/>
      <c r="E57" s="1216"/>
      <c r="F57" s="356">
        <v>3842</v>
      </c>
      <c r="G57" s="356">
        <v>3826</v>
      </c>
      <c r="H57" s="357">
        <v>3837</v>
      </c>
    </row>
    <row r="58" spans="2:8" ht="45.75" customHeight="1" x14ac:dyDescent="0.2">
      <c r="B58" s="123"/>
      <c r="C58" s="1203" t="s">
        <v>554</v>
      </c>
      <c r="D58" s="1204"/>
      <c r="E58" s="1205"/>
      <c r="F58" s="358">
        <v>3209</v>
      </c>
      <c r="G58" s="358">
        <v>3189</v>
      </c>
      <c r="H58" s="359">
        <v>3191</v>
      </c>
    </row>
    <row r="59" spans="2:8" ht="45.75" customHeight="1" x14ac:dyDescent="0.2">
      <c r="B59" s="123"/>
      <c r="C59" s="1203" t="s">
        <v>555</v>
      </c>
      <c r="D59" s="1204"/>
      <c r="E59" s="1205"/>
      <c r="F59" s="358">
        <v>150</v>
      </c>
      <c r="G59" s="358">
        <v>150</v>
      </c>
      <c r="H59" s="359">
        <v>150</v>
      </c>
    </row>
    <row r="60" spans="2:8" ht="45.75" customHeight="1" x14ac:dyDescent="0.2">
      <c r="B60" s="123"/>
      <c r="C60" s="1203" t="s">
        <v>556</v>
      </c>
      <c r="D60" s="1204"/>
      <c r="E60" s="1205"/>
      <c r="F60" s="358">
        <v>100</v>
      </c>
      <c r="G60" s="358">
        <v>100</v>
      </c>
      <c r="H60" s="359">
        <v>100</v>
      </c>
    </row>
    <row r="61" spans="2:8" ht="45.75" customHeight="1" x14ac:dyDescent="0.2">
      <c r="B61" s="123"/>
      <c r="C61" s="1203" t="s">
        <v>557</v>
      </c>
      <c r="D61" s="1204"/>
      <c r="E61" s="1205"/>
      <c r="F61" s="358">
        <v>89</v>
      </c>
      <c r="G61" s="358">
        <v>91</v>
      </c>
      <c r="H61" s="359">
        <v>92</v>
      </c>
    </row>
    <row r="62" spans="2:8" ht="45.75" customHeight="1" thickBot="1" x14ac:dyDescent="0.25">
      <c r="B62" s="124"/>
      <c r="C62" s="1206" t="s">
        <v>558</v>
      </c>
      <c r="D62" s="1207"/>
      <c r="E62" s="1208"/>
      <c r="F62" s="360">
        <v>78</v>
      </c>
      <c r="G62" s="360">
        <v>81</v>
      </c>
      <c r="H62" s="361">
        <v>92</v>
      </c>
    </row>
    <row r="63" spans="2:8" ht="52.5" customHeight="1" thickBot="1" x14ac:dyDescent="0.25">
      <c r="B63" s="125"/>
      <c r="C63" s="1209" t="s">
        <v>49</v>
      </c>
      <c r="D63" s="1209"/>
      <c r="E63" s="1210"/>
      <c r="F63" s="362">
        <v>4880</v>
      </c>
      <c r="G63" s="362">
        <v>4734</v>
      </c>
      <c r="H63" s="363">
        <v>4695</v>
      </c>
    </row>
    <row r="64" spans="2:8" ht="13.2" x14ac:dyDescent="0.2"/>
  </sheetData>
  <sheetProtection algorithmName="SHA-512" hashValue="KEoXGLHoTLezWfJD+DzpsU753t05rjNHjwabeLRp4JZiDb1AvaKbdCDRPvsBHDhM5ge7ZvT00+DPk5NNRdPqvQ==" saltValue="bR+7xFDBJNP4RRRC0Poy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172705</v>
      </c>
      <c r="E3" s="144"/>
      <c r="F3" s="145">
        <v>125391</v>
      </c>
      <c r="G3" s="146"/>
      <c r="H3" s="147"/>
    </row>
    <row r="4" spans="1:8" x14ac:dyDescent="0.2">
      <c r="A4" s="148"/>
      <c r="B4" s="149"/>
      <c r="C4" s="150"/>
      <c r="D4" s="151">
        <v>107235</v>
      </c>
      <c r="E4" s="152"/>
      <c r="F4" s="153">
        <v>68516</v>
      </c>
      <c r="G4" s="154"/>
      <c r="H4" s="155"/>
    </row>
    <row r="5" spans="1:8" x14ac:dyDescent="0.2">
      <c r="A5" s="136" t="s">
        <v>524</v>
      </c>
      <c r="B5" s="141"/>
      <c r="C5" s="142"/>
      <c r="D5" s="143">
        <v>219608</v>
      </c>
      <c r="E5" s="144"/>
      <c r="F5" s="145">
        <v>138402</v>
      </c>
      <c r="G5" s="146"/>
      <c r="H5" s="147"/>
    </row>
    <row r="6" spans="1:8" x14ac:dyDescent="0.2">
      <c r="A6" s="148"/>
      <c r="B6" s="149"/>
      <c r="C6" s="150"/>
      <c r="D6" s="151">
        <v>164479</v>
      </c>
      <c r="E6" s="152"/>
      <c r="F6" s="153">
        <v>70652</v>
      </c>
      <c r="G6" s="154"/>
      <c r="H6" s="155"/>
    </row>
    <row r="7" spans="1:8" x14ac:dyDescent="0.2">
      <c r="A7" s="136" t="s">
        <v>525</v>
      </c>
      <c r="B7" s="141"/>
      <c r="C7" s="142"/>
      <c r="D7" s="143">
        <v>324558</v>
      </c>
      <c r="E7" s="144"/>
      <c r="F7" s="145">
        <v>146367</v>
      </c>
      <c r="G7" s="146"/>
      <c r="H7" s="147"/>
    </row>
    <row r="8" spans="1:8" x14ac:dyDescent="0.2">
      <c r="A8" s="148"/>
      <c r="B8" s="149"/>
      <c r="C8" s="150"/>
      <c r="D8" s="151">
        <v>286492</v>
      </c>
      <c r="E8" s="152"/>
      <c r="F8" s="153">
        <v>79441</v>
      </c>
      <c r="G8" s="154"/>
      <c r="H8" s="155"/>
    </row>
    <row r="9" spans="1:8" x14ac:dyDescent="0.2">
      <c r="A9" s="136" t="s">
        <v>526</v>
      </c>
      <c r="B9" s="141"/>
      <c r="C9" s="142"/>
      <c r="D9" s="143">
        <v>58978</v>
      </c>
      <c r="E9" s="144"/>
      <c r="F9" s="145">
        <v>165181</v>
      </c>
      <c r="G9" s="146"/>
      <c r="H9" s="147"/>
    </row>
    <row r="10" spans="1:8" x14ac:dyDescent="0.2">
      <c r="A10" s="148"/>
      <c r="B10" s="149"/>
      <c r="C10" s="150"/>
      <c r="D10" s="151">
        <v>36738</v>
      </c>
      <c r="E10" s="152"/>
      <c r="F10" s="153">
        <v>82246</v>
      </c>
      <c r="G10" s="154"/>
      <c r="H10" s="155"/>
    </row>
    <row r="11" spans="1:8" x14ac:dyDescent="0.2">
      <c r="A11" s="136" t="s">
        <v>527</v>
      </c>
      <c r="B11" s="141"/>
      <c r="C11" s="142"/>
      <c r="D11" s="143">
        <v>58186</v>
      </c>
      <c r="E11" s="144"/>
      <c r="F11" s="145">
        <v>166234</v>
      </c>
      <c r="G11" s="146"/>
      <c r="H11" s="147"/>
    </row>
    <row r="12" spans="1:8" x14ac:dyDescent="0.2">
      <c r="A12" s="148"/>
      <c r="B12" s="149"/>
      <c r="C12" s="156"/>
      <c r="D12" s="151">
        <v>43770</v>
      </c>
      <c r="E12" s="152"/>
      <c r="F12" s="153">
        <v>89789</v>
      </c>
      <c r="G12" s="154"/>
      <c r="H12" s="155"/>
    </row>
    <row r="13" spans="1:8" x14ac:dyDescent="0.2">
      <c r="A13" s="136"/>
      <c r="B13" s="141"/>
      <c r="C13" s="157"/>
      <c r="D13" s="158">
        <v>166807</v>
      </c>
      <c r="E13" s="159"/>
      <c r="F13" s="160">
        <v>148315</v>
      </c>
      <c r="G13" s="161"/>
      <c r="H13" s="147"/>
    </row>
    <row r="14" spans="1:8" x14ac:dyDescent="0.2">
      <c r="A14" s="148"/>
      <c r="B14" s="149"/>
      <c r="C14" s="150"/>
      <c r="D14" s="151">
        <v>127743</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13.08</v>
      </c>
      <c r="C19" s="162">
        <f>ROUND(VALUE(SUBSTITUTE(実質収支比率等に係る経年分析!G$48,"▲","-")),2)</f>
        <v>17</v>
      </c>
      <c r="D19" s="162">
        <f>ROUND(VALUE(SUBSTITUTE(実質収支比率等に係る経年分析!H$48,"▲","-")),2)</f>
        <v>16.04</v>
      </c>
      <c r="E19" s="162">
        <f>ROUND(VALUE(SUBSTITUTE(実質収支比率等に係る経年分析!I$48,"▲","-")),2)</f>
        <v>17.010000000000002</v>
      </c>
      <c r="F19" s="162">
        <f>ROUND(VALUE(SUBSTITUTE(実質収支比率等に係る経年分析!J$48,"▲","-")),2)</f>
        <v>10.56</v>
      </c>
    </row>
    <row r="20" spans="1:11" x14ac:dyDescent="0.2">
      <c r="A20" s="162" t="s">
        <v>53</v>
      </c>
      <c r="B20" s="162">
        <f>ROUND(VALUE(SUBSTITUTE(実質収支比率等に係る経年分析!F$47,"▲","-")),2)</f>
        <v>30.44</v>
      </c>
      <c r="C20" s="162">
        <f>ROUND(VALUE(SUBSTITUTE(実質収支比率等に係る経年分析!G$47,"▲","-")),2)</f>
        <v>30.04</v>
      </c>
      <c r="D20" s="162">
        <f>ROUND(VALUE(SUBSTITUTE(実質収支比率等に係る経年分析!H$47,"▲","-")),2)</f>
        <v>31.42</v>
      </c>
      <c r="E20" s="162">
        <f>ROUND(VALUE(SUBSTITUTE(実質収支比率等に係る経年分析!I$47,"▲","-")),2)</f>
        <v>25.35</v>
      </c>
      <c r="F20" s="162">
        <f>ROUND(VALUE(SUBSTITUTE(実質収支比率等に係る経年分析!J$47,"▲","-")),2)</f>
        <v>24.83</v>
      </c>
    </row>
    <row r="21" spans="1:11" x14ac:dyDescent="0.2">
      <c r="A21" s="162" t="s">
        <v>54</v>
      </c>
      <c r="B21" s="162">
        <f>IF(ISNUMBER(VALUE(SUBSTITUTE(実質収支比率等に係る経年分析!F$49,"▲","-"))),ROUND(VALUE(SUBSTITUTE(実質収支比率等に係る経年分析!F$49,"▲","-")),2),NA())</f>
        <v>8.32</v>
      </c>
      <c r="C21" s="162">
        <f>IF(ISNUMBER(VALUE(SUBSTITUTE(実質収支比率等に係る経年分析!G$49,"▲","-"))),ROUND(VALUE(SUBSTITUTE(実質収支比率等に係る経年分析!G$49,"▲","-")),2),NA())</f>
        <v>7.15</v>
      </c>
      <c r="D21" s="162">
        <f>IF(ISNUMBER(VALUE(SUBSTITUTE(実質収支比率等に係る経年分析!H$49,"▲","-"))),ROUND(VALUE(SUBSTITUTE(実質収支比率等に係る経年分析!H$49,"▲","-")),2),NA())</f>
        <v>-0.37</v>
      </c>
      <c r="E21" s="162">
        <f>IF(ISNUMBER(VALUE(SUBSTITUTE(実質収支比率等に係る経年分析!I$49,"▲","-"))),ROUND(VALUE(SUBSTITUTE(実質収支比率等に係る経年分析!I$49,"▲","-")),2),NA())</f>
        <v>-4.32</v>
      </c>
      <c r="F21" s="162">
        <f>IF(ISNUMBER(VALUE(SUBSTITUTE(実質収支比率等に係る経年分析!J$49,"▲","-"))),ROUND(VALUE(SUBSTITUTE(実質収支比率等に係る経年分析!J$49,"▲","-")),2),NA())</f>
        <v>-6.1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高松塚壁画館受託事業特別会計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整備基金特別会計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2">
      <c r="A32" s="163" t="str">
        <f>IF(連結実質赤字比率に係る赤字・黒字の構成分析!C$38="",NA(),連結実質赤字比率に係る赤字・黒字の構成分析!C$38)</f>
        <v>国民健康保険事業会計（事業勘定）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0.55000000000000004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0.73</v>
      </c>
    </row>
    <row r="33" spans="1:16" x14ac:dyDescent="0.2">
      <c r="A33" s="163" t="str">
        <f>IF(連結実質赤字比率に係る赤字・黒字の構成分析!C$37="",NA(),連結実質赤字比率に係る赤字・黒字の構成分析!C$37)</f>
        <v>介護保険事業会計（保険事業勘定）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16.600000000000001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16.86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294</v>
      </c>
      <c r="E42" s="164"/>
      <c r="F42" s="164"/>
      <c r="G42" s="164">
        <f>'実質公債費比率（分子）の構造'!L$52</f>
        <v>286</v>
      </c>
      <c r="H42" s="164"/>
      <c r="I42" s="164"/>
      <c r="J42" s="164">
        <f>'実質公債費比率（分子）の構造'!M$52</f>
        <v>290</v>
      </c>
      <c r="K42" s="164"/>
      <c r="L42" s="164"/>
      <c r="M42" s="164">
        <f>'実質公債費比率（分子）の構造'!N$52</f>
        <v>298</v>
      </c>
      <c r="N42" s="164"/>
      <c r="O42" s="164"/>
      <c r="P42" s="164">
        <f>'実質公債費比率（分子）の構造'!O$52</f>
        <v>307</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8</v>
      </c>
      <c r="C45" s="164"/>
      <c r="D45" s="164"/>
      <c r="E45" s="164">
        <f>'実質公債費比率（分子）の構造'!L$49</f>
        <v>8</v>
      </c>
      <c r="F45" s="164"/>
      <c r="G45" s="164"/>
      <c r="H45" s="164">
        <f>'実質公債費比率（分子）の構造'!M$49</f>
        <v>9</v>
      </c>
      <c r="I45" s="164"/>
      <c r="J45" s="164"/>
      <c r="K45" s="164">
        <f>'実質公債費比率（分子）の構造'!N$49</f>
        <v>9</v>
      </c>
      <c r="L45" s="164"/>
      <c r="M45" s="164"/>
      <c r="N45" s="164">
        <f>'実質公債費比率（分子）の構造'!O$49</f>
        <v>10</v>
      </c>
      <c r="O45" s="164"/>
      <c r="P45" s="164"/>
    </row>
    <row r="46" spans="1:16" x14ac:dyDescent="0.2">
      <c r="A46" s="164" t="s">
        <v>64</v>
      </c>
      <c r="B46" s="164">
        <f>'実質公債費比率（分子）の構造'!K$48</f>
        <v>107</v>
      </c>
      <c r="C46" s="164"/>
      <c r="D46" s="164"/>
      <c r="E46" s="164">
        <f>'実質公債費比率（分子）の構造'!L$48</f>
        <v>108</v>
      </c>
      <c r="F46" s="164"/>
      <c r="G46" s="164"/>
      <c r="H46" s="164">
        <f>'実質公債費比率（分子）の構造'!M$48</f>
        <v>98</v>
      </c>
      <c r="I46" s="164"/>
      <c r="J46" s="164"/>
      <c r="K46" s="164">
        <f>'実質公債費比率（分子）の構造'!N$48</f>
        <v>103</v>
      </c>
      <c r="L46" s="164"/>
      <c r="M46" s="164"/>
      <c r="N46" s="164">
        <f>'実質公債費比率（分子）の構造'!O$48</f>
        <v>109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242</v>
      </c>
      <c r="C49" s="164"/>
      <c r="D49" s="164"/>
      <c r="E49" s="164">
        <f>'実質公債費比率（分子）の構造'!L$45</f>
        <v>256</v>
      </c>
      <c r="F49" s="164"/>
      <c r="G49" s="164"/>
      <c r="H49" s="164">
        <f>'実質公債費比率（分子）の構造'!M$45</f>
        <v>289</v>
      </c>
      <c r="I49" s="164"/>
      <c r="J49" s="164"/>
      <c r="K49" s="164">
        <f>'実質公債費比率（分子）の構造'!N$45</f>
        <v>325</v>
      </c>
      <c r="L49" s="164"/>
      <c r="M49" s="164"/>
      <c r="N49" s="164">
        <f>'実質公債費比率（分子）の構造'!O$45</f>
        <v>376</v>
      </c>
      <c r="O49" s="164"/>
      <c r="P49" s="164"/>
    </row>
    <row r="50" spans="1:16" x14ac:dyDescent="0.2">
      <c r="A50" s="164" t="s">
        <v>67</v>
      </c>
      <c r="B50" s="164" t="e">
        <f>NA()</f>
        <v>#N/A</v>
      </c>
      <c r="C50" s="164">
        <f>IF(ISNUMBER('実質公債費比率（分子）の構造'!K$53),'実質公債費比率（分子）の構造'!K$53,NA())</f>
        <v>63</v>
      </c>
      <c r="D50" s="164" t="e">
        <f>NA()</f>
        <v>#N/A</v>
      </c>
      <c r="E50" s="164" t="e">
        <f>NA()</f>
        <v>#N/A</v>
      </c>
      <c r="F50" s="164">
        <f>IF(ISNUMBER('実質公債費比率（分子）の構造'!L$53),'実質公債費比率（分子）の構造'!L$53,NA())</f>
        <v>86</v>
      </c>
      <c r="G50" s="164" t="e">
        <f>NA()</f>
        <v>#N/A</v>
      </c>
      <c r="H50" s="164" t="e">
        <f>NA()</f>
        <v>#N/A</v>
      </c>
      <c r="I50" s="164">
        <f>IF(ISNUMBER('実質公債費比率（分子）の構造'!M$53),'実質公債費比率（分子）の構造'!M$53,NA())</f>
        <v>106</v>
      </c>
      <c r="J50" s="164" t="e">
        <f>NA()</f>
        <v>#N/A</v>
      </c>
      <c r="K50" s="164" t="e">
        <f>NA()</f>
        <v>#N/A</v>
      </c>
      <c r="L50" s="164">
        <f>IF(ISNUMBER('実質公債費比率（分子）の構造'!N$53),'実質公債費比率（分子）の構造'!N$53,NA())</f>
        <v>139</v>
      </c>
      <c r="M50" s="164" t="e">
        <f>NA()</f>
        <v>#N/A</v>
      </c>
      <c r="N50" s="164" t="e">
        <f>NA()</f>
        <v>#N/A</v>
      </c>
      <c r="O50" s="164">
        <f>IF(ISNUMBER('実質公債費比率（分子）の構造'!O$53),'実質公債費比率（分子）の構造'!O$53,NA())</f>
        <v>188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3051</v>
      </c>
      <c r="E56" s="163"/>
      <c r="F56" s="163"/>
      <c r="G56" s="163">
        <f>'将来負担比率（分子）の構造'!J$52</f>
        <v>3367</v>
      </c>
      <c r="H56" s="163"/>
      <c r="I56" s="163"/>
      <c r="J56" s="163">
        <f>'将来負担比率（分子）の構造'!K$52</f>
        <v>3699</v>
      </c>
      <c r="K56" s="163"/>
      <c r="L56" s="163"/>
      <c r="M56" s="163">
        <f>'将来負担比率（分子）の構造'!L$52</f>
        <v>3577</v>
      </c>
      <c r="N56" s="163"/>
      <c r="O56" s="163"/>
      <c r="P56" s="163">
        <f>'将来負担比率（分子）の構造'!M$52</f>
        <v>3478</v>
      </c>
    </row>
    <row r="57" spans="1:16" x14ac:dyDescent="0.2">
      <c r="A57" s="163" t="s">
        <v>42</v>
      </c>
      <c r="B57" s="163"/>
      <c r="C57" s="163"/>
      <c r="D57" s="163">
        <f>'将来負担比率（分子）の構造'!I$51</f>
        <v>82</v>
      </c>
      <c r="E57" s="163"/>
      <c r="F57" s="163"/>
      <c r="G57" s="163">
        <f>'将来負担比率（分子）の構造'!J$51</f>
        <v>82</v>
      </c>
      <c r="H57" s="163"/>
      <c r="I57" s="163"/>
      <c r="J57" s="163">
        <f>'将来負担比率（分子）の構造'!K$51</f>
        <v>57</v>
      </c>
      <c r="K57" s="163"/>
      <c r="L57" s="163"/>
      <c r="M57" s="163">
        <f>'将来負担比率（分子）の構造'!L$51</f>
        <v>57</v>
      </c>
      <c r="N57" s="163"/>
      <c r="O57" s="163"/>
      <c r="P57" s="163">
        <f>'将来負担比率（分子）の構造'!M$51</f>
        <v>57</v>
      </c>
    </row>
    <row r="58" spans="1:16" x14ac:dyDescent="0.2">
      <c r="A58" s="163" t="s">
        <v>41</v>
      </c>
      <c r="B58" s="163"/>
      <c r="C58" s="163"/>
      <c r="D58" s="163">
        <f>'将来負担比率（分子）の構造'!I$50</f>
        <v>1839</v>
      </c>
      <c r="E58" s="163"/>
      <c r="F58" s="163"/>
      <c r="G58" s="163">
        <f>'将来負担比率（分子）の構造'!J$50</f>
        <v>1941</v>
      </c>
      <c r="H58" s="163"/>
      <c r="I58" s="163"/>
      <c r="J58" s="163">
        <f>'将来負担比率（分子）の構造'!K$50</f>
        <v>1534</v>
      </c>
      <c r="K58" s="163"/>
      <c r="L58" s="163"/>
      <c r="M58" s="163">
        <f>'将来負担比率（分子）の構造'!L$50</f>
        <v>1407</v>
      </c>
      <c r="N58" s="163"/>
      <c r="O58" s="163"/>
      <c r="P58" s="163">
        <f>'将来負担比率（分子）の構造'!M$50</f>
        <v>1331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67</v>
      </c>
      <c r="C61" s="163"/>
      <c r="D61" s="163"/>
      <c r="E61" s="163">
        <f>'将来負担比率（分子）の構造'!J$46</f>
        <v>64</v>
      </c>
      <c r="F61" s="163"/>
      <c r="G61" s="163"/>
      <c r="H61" s="163">
        <f>'将来負担比率（分子）の構造'!K$46</f>
        <v>28</v>
      </c>
      <c r="I61" s="163"/>
      <c r="J61" s="163"/>
      <c r="K61" s="163">
        <f>'将来負担比率（分子）の構造'!L$46</f>
        <v>28</v>
      </c>
      <c r="L61" s="163"/>
      <c r="M61" s="163"/>
      <c r="N61" s="163">
        <f>'将来負担比率（分子）の構造'!M$46</f>
        <v>28</v>
      </c>
      <c r="O61" s="163"/>
      <c r="P61" s="163"/>
    </row>
    <row r="62" spans="1:16" x14ac:dyDescent="0.2">
      <c r="A62" s="163" t="s">
        <v>35</v>
      </c>
      <c r="B62" s="163">
        <f>'将来負担比率（分子）の構造'!I$45</f>
        <v>888</v>
      </c>
      <c r="C62" s="163"/>
      <c r="D62" s="163"/>
      <c r="E62" s="163">
        <f>'将来負担比率（分子）の構造'!J$45</f>
        <v>760</v>
      </c>
      <c r="F62" s="163"/>
      <c r="G62" s="163"/>
      <c r="H62" s="163">
        <f>'将来負担比率（分子）の構造'!K$45</f>
        <v>694</v>
      </c>
      <c r="I62" s="163"/>
      <c r="J62" s="163"/>
      <c r="K62" s="163">
        <f>'将来負担比率（分子）の構造'!L$45</f>
        <v>667</v>
      </c>
      <c r="L62" s="163"/>
      <c r="M62" s="163"/>
      <c r="N62" s="163">
        <f>'将来負担比率（分子）の構造'!M$45</f>
        <v>626</v>
      </c>
      <c r="O62" s="163"/>
      <c r="P62" s="163"/>
    </row>
    <row r="63" spans="1:16" x14ac:dyDescent="0.2">
      <c r="A63" s="163" t="s">
        <v>34</v>
      </c>
      <c r="B63" s="163">
        <f>'将来負担比率（分子）の構造'!I$44</f>
        <v>33</v>
      </c>
      <c r="C63" s="163"/>
      <c r="D63" s="163"/>
      <c r="E63" s="163">
        <f>'将来負担比率（分子）の構造'!J$44</f>
        <v>35</v>
      </c>
      <c r="F63" s="163"/>
      <c r="G63" s="163"/>
      <c r="H63" s="163">
        <f>'将来負担比率（分子）の構造'!K$44</f>
        <v>38</v>
      </c>
      <c r="I63" s="163"/>
      <c r="J63" s="163"/>
      <c r="K63" s="163">
        <f>'将来負担比率（分子）の構造'!L$44</f>
        <v>35</v>
      </c>
      <c r="L63" s="163"/>
      <c r="M63" s="163"/>
      <c r="N63" s="163">
        <f>'将来負担比率（分子）の構造'!M$44</f>
        <v>35</v>
      </c>
      <c r="O63" s="163"/>
      <c r="P63" s="163"/>
    </row>
    <row r="64" spans="1:16" x14ac:dyDescent="0.2">
      <c r="A64" s="163" t="s">
        <v>33</v>
      </c>
      <c r="B64" s="163">
        <f>'将来負担比率（分子）の構造'!I$43</f>
        <v>1022</v>
      </c>
      <c r="C64" s="163"/>
      <c r="D64" s="163"/>
      <c r="E64" s="163">
        <f>'将来負担比率（分子）の構造'!J$43</f>
        <v>822</v>
      </c>
      <c r="F64" s="163"/>
      <c r="G64" s="163"/>
      <c r="H64" s="163">
        <f>'将来負担比率（分子）の構造'!K$43</f>
        <v>671</v>
      </c>
      <c r="I64" s="163"/>
      <c r="J64" s="163"/>
      <c r="K64" s="163">
        <f>'将来負担比率（分子）の構造'!L$43</f>
        <v>674</v>
      </c>
      <c r="L64" s="163"/>
      <c r="M64" s="163"/>
      <c r="N64" s="163">
        <f>'将来負担比率（分子）の構造'!M$43</f>
        <v>666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3335</v>
      </c>
      <c r="C66" s="163"/>
      <c r="D66" s="163"/>
      <c r="E66" s="163">
        <f>'将来負担比率（分子）の構造'!J$41</f>
        <v>3993</v>
      </c>
      <c r="F66" s="163"/>
      <c r="G66" s="163"/>
      <c r="H66" s="163">
        <f>'将来負担比率（分子）の構造'!K$41</f>
        <v>4836</v>
      </c>
      <c r="I66" s="163"/>
      <c r="J66" s="163"/>
      <c r="K66" s="163">
        <f>'将来負担比率（分子）の構造'!L$41</f>
        <v>4760</v>
      </c>
      <c r="L66" s="163"/>
      <c r="M66" s="163"/>
      <c r="N66" s="163">
        <f>'将来負担比率（分子）の構造'!M$41</f>
        <v>4626</v>
      </c>
      <c r="O66" s="163"/>
      <c r="P66" s="163"/>
    </row>
    <row r="67" spans="1:16" x14ac:dyDescent="0.2">
      <c r="A67" s="163" t="s">
        <v>71</v>
      </c>
      <c r="B67" s="163" t="e">
        <f>NA()</f>
        <v>#N/A</v>
      </c>
      <c r="C67" s="163">
        <f>IF(ISNUMBER('将来負担比率（分子）の構造'!I$53), IF('将来負担比率（分子）の構造'!I$53 &lt; 0, 0, '将来負担比率（分子）の構造'!I$53), NA())</f>
        <v>374</v>
      </c>
      <c r="D67" s="163" t="e">
        <f>NA()</f>
        <v>#N/A</v>
      </c>
      <c r="E67" s="163" t="e">
        <f>NA()</f>
        <v>#N/A</v>
      </c>
      <c r="F67" s="163">
        <f>IF(ISNUMBER('将来負担比率（分子）の構造'!J$53), IF('将来負担比率（分子）の構造'!J$53 &lt; 0, 0, '将来負担比率（分子）の構造'!J$53), NA())</f>
        <v>284</v>
      </c>
      <c r="G67" s="163" t="e">
        <f>NA()</f>
        <v>#N/A</v>
      </c>
      <c r="H67" s="163" t="e">
        <f>NA()</f>
        <v>#N/A</v>
      </c>
      <c r="I67" s="163">
        <f>IF(ISNUMBER('将来負担比率（分子）の構造'!K$53), IF('将来負担比率（分子）の構造'!K$53 &lt; 0, 0, '将来負担比率（分子）の構造'!K$53), NA())</f>
        <v>977</v>
      </c>
      <c r="J67" s="163" t="e">
        <f>NA()</f>
        <v>#N/A</v>
      </c>
      <c r="K67" s="163" t="e">
        <f>NA()</f>
        <v>#N/A</v>
      </c>
      <c r="L67" s="163">
        <f>IF(ISNUMBER('将来負担比率（分子）の構造'!L$53), IF('将来負担比率（分子）の構造'!L$53 &lt; 0, 0, '将来負担比率（分子）の構造'!L$53), NA())</f>
        <v>1123</v>
      </c>
      <c r="M67" s="163" t="e">
        <f>NA()</f>
        <v>#N/A</v>
      </c>
      <c r="N67" s="163" t="e">
        <f>NA()</f>
        <v>#N/A</v>
      </c>
      <c r="O67" s="163">
        <f>IF(ISNUMBER('将来負担比率（分子）の構造'!M$53), IF('将来負担比率（分子）の構造'!M$53 &lt; 0, 0, '将来負担比率（分子）の構造'!M$53), NA())</f>
        <v>1115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723</v>
      </c>
      <c r="C72" s="167">
        <f>基金残高に係る経年分析!G55</f>
        <v>593</v>
      </c>
      <c r="D72" s="167">
        <f>基金残高に係る経年分析!H55</f>
        <v>593</v>
      </c>
    </row>
    <row r="73" spans="1:16" x14ac:dyDescent="0.2">
      <c r="A73" s="166" t="s">
        <v>74</v>
      </c>
      <c r="B73" s="167">
        <f>基金残高に係る経年分析!F56</f>
        <v>315</v>
      </c>
      <c r="C73" s="167">
        <f>基金残高に係る経年分析!G56</f>
        <v>315</v>
      </c>
      <c r="D73" s="167">
        <f>基金残高に係る経年分析!H56</f>
        <v>265</v>
      </c>
    </row>
    <row r="74" spans="1:16" x14ac:dyDescent="0.2">
      <c r="A74" s="166" t="s">
        <v>75</v>
      </c>
      <c r="B74" s="167">
        <f>基金残高に係る経年分析!F57</f>
        <v>3842</v>
      </c>
      <c r="C74" s="167">
        <f>基金残高に係る経年分析!G57</f>
        <v>3826</v>
      </c>
      <c r="D74" s="167">
        <f>基金残高に係る経年分析!H57</f>
        <v>3837</v>
      </c>
    </row>
  </sheetData>
  <sheetProtection algorithmName="SHA-512" hashValue="bhBI5pVKmPb+0NFcvdFUrsSnE8gvvd2fOxiTgLC+35GSuf+o/Z7ymTbnB5ebQPt1BardJUlt0e6ZfPSvPr2pRA==" saltValue="wTGS8yyRY3ax4WPP0SFY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425025</v>
      </c>
      <c r="S5" s="613"/>
      <c r="T5" s="613"/>
      <c r="U5" s="613"/>
      <c r="V5" s="613"/>
      <c r="W5" s="613"/>
      <c r="X5" s="613"/>
      <c r="Y5" s="614"/>
      <c r="Z5" s="615">
        <v>9.3000000000000007</v>
      </c>
      <c r="AA5" s="615"/>
      <c r="AB5" s="615"/>
      <c r="AC5" s="615"/>
      <c r="AD5" s="616">
        <v>425025</v>
      </c>
      <c r="AE5" s="616"/>
      <c r="AF5" s="616"/>
      <c r="AG5" s="616"/>
      <c r="AH5" s="616"/>
      <c r="AI5" s="616"/>
      <c r="AJ5" s="616"/>
      <c r="AK5" s="616"/>
      <c r="AL5" s="617">
        <v>17.600000000000001</v>
      </c>
      <c r="AM5" s="618"/>
      <c r="AN5" s="618"/>
      <c r="AO5" s="619"/>
      <c r="AP5" s="609" t="s">
        <v>216</v>
      </c>
      <c r="AQ5" s="610"/>
      <c r="AR5" s="610"/>
      <c r="AS5" s="610"/>
      <c r="AT5" s="610"/>
      <c r="AU5" s="610"/>
      <c r="AV5" s="610"/>
      <c r="AW5" s="610"/>
      <c r="AX5" s="610"/>
      <c r="AY5" s="610"/>
      <c r="AZ5" s="610"/>
      <c r="BA5" s="610"/>
      <c r="BB5" s="610"/>
      <c r="BC5" s="610"/>
      <c r="BD5" s="610"/>
      <c r="BE5" s="610"/>
      <c r="BF5" s="611"/>
      <c r="BG5" s="623">
        <v>425025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37817</v>
      </c>
      <c r="S6" s="624"/>
      <c r="T6" s="624"/>
      <c r="U6" s="624"/>
      <c r="V6" s="624"/>
      <c r="W6" s="624"/>
      <c r="X6" s="624"/>
      <c r="Y6" s="625"/>
      <c r="Z6" s="626">
        <v>0.8</v>
      </c>
      <c r="AA6" s="626"/>
      <c r="AB6" s="626"/>
      <c r="AC6" s="626"/>
      <c r="AD6" s="627">
        <v>37817</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425025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62200</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62192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347</v>
      </c>
      <c r="S7" s="624"/>
      <c r="T7" s="624"/>
      <c r="U7" s="624"/>
      <c r="V7" s="624"/>
      <c r="W7" s="624"/>
      <c r="X7" s="624"/>
      <c r="Y7" s="625"/>
      <c r="Z7" s="626">
        <v>0</v>
      </c>
      <c r="AA7" s="626"/>
      <c r="AB7" s="626"/>
      <c r="AC7" s="626"/>
      <c r="AD7" s="627">
        <v>347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226211</v>
      </c>
      <c r="BH7" s="624"/>
      <c r="BI7" s="624"/>
      <c r="BJ7" s="624"/>
      <c r="BK7" s="624"/>
      <c r="BL7" s="624"/>
      <c r="BM7" s="624"/>
      <c r="BN7" s="625"/>
      <c r="BO7" s="626">
        <v>53.2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1040433</v>
      </c>
      <c r="CS7" s="624"/>
      <c r="CT7" s="624"/>
      <c r="CU7" s="624"/>
      <c r="CV7" s="624"/>
      <c r="CW7" s="624"/>
      <c r="CX7" s="624"/>
      <c r="CY7" s="625"/>
      <c r="CZ7" s="626">
        <v>24.2</v>
      </c>
      <c r="DA7" s="626"/>
      <c r="DB7" s="626"/>
      <c r="DC7" s="626"/>
      <c r="DD7" s="632">
        <v>27851</v>
      </c>
      <c r="DE7" s="624"/>
      <c r="DF7" s="624"/>
      <c r="DG7" s="624"/>
      <c r="DH7" s="624"/>
      <c r="DI7" s="624"/>
      <c r="DJ7" s="624"/>
      <c r="DK7" s="624"/>
      <c r="DL7" s="624"/>
      <c r="DM7" s="624"/>
      <c r="DN7" s="624"/>
      <c r="DO7" s="624"/>
      <c r="DP7" s="625"/>
      <c r="DQ7" s="632">
        <v>746733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10245</v>
      </c>
      <c r="S8" s="624"/>
      <c r="T8" s="624"/>
      <c r="U8" s="624"/>
      <c r="V8" s="624"/>
      <c r="W8" s="624"/>
      <c r="X8" s="624"/>
      <c r="Y8" s="625"/>
      <c r="Z8" s="626">
        <v>0.2</v>
      </c>
      <c r="AA8" s="626"/>
      <c r="AB8" s="626"/>
      <c r="AC8" s="626"/>
      <c r="AD8" s="627">
        <v>10245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7345</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865181</v>
      </c>
      <c r="CS8" s="624"/>
      <c r="CT8" s="624"/>
      <c r="CU8" s="624"/>
      <c r="CV8" s="624"/>
      <c r="CW8" s="624"/>
      <c r="CX8" s="624"/>
      <c r="CY8" s="625"/>
      <c r="CZ8" s="626">
        <v>20.2</v>
      </c>
      <c r="DA8" s="626"/>
      <c r="DB8" s="626"/>
      <c r="DC8" s="626"/>
      <c r="DD8" s="632">
        <v>1250</v>
      </c>
      <c r="DE8" s="624"/>
      <c r="DF8" s="624"/>
      <c r="DG8" s="624"/>
      <c r="DH8" s="624"/>
      <c r="DI8" s="624"/>
      <c r="DJ8" s="624"/>
      <c r="DK8" s="624"/>
      <c r="DL8" s="624"/>
      <c r="DM8" s="624"/>
      <c r="DN8" s="624"/>
      <c r="DO8" s="624"/>
      <c r="DP8" s="625"/>
      <c r="DQ8" s="632">
        <v>515525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13440</v>
      </c>
      <c r="S9" s="624"/>
      <c r="T9" s="624"/>
      <c r="U9" s="624"/>
      <c r="V9" s="624"/>
      <c r="W9" s="624"/>
      <c r="X9" s="624"/>
      <c r="Y9" s="625"/>
      <c r="Z9" s="626">
        <v>0.3</v>
      </c>
      <c r="AA9" s="626"/>
      <c r="AB9" s="626"/>
      <c r="AC9" s="626"/>
      <c r="AD9" s="627">
        <v>13440</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206371</v>
      </c>
      <c r="BH9" s="624"/>
      <c r="BI9" s="624"/>
      <c r="BJ9" s="624"/>
      <c r="BK9" s="624"/>
      <c r="BL9" s="624"/>
      <c r="BM9" s="624"/>
      <c r="BN9" s="625"/>
      <c r="BO9" s="626">
        <v>48.6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261784</v>
      </c>
      <c r="CS9" s="624"/>
      <c r="CT9" s="624"/>
      <c r="CU9" s="624"/>
      <c r="CV9" s="624"/>
      <c r="CW9" s="624"/>
      <c r="CX9" s="624"/>
      <c r="CY9" s="625"/>
      <c r="CZ9" s="626">
        <v>6.1</v>
      </c>
      <c r="DA9" s="626"/>
      <c r="DB9" s="626"/>
      <c r="DC9" s="626"/>
      <c r="DD9" s="632">
        <v>3520</v>
      </c>
      <c r="DE9" s="624"/>
      <c r="DF9" s="624"/>
      <c r="DG9" s="624"/>
      <c r="DH9" s="624"/>
      <c r="DI9" s="624"/>
      <c r="DJ9" s="624"/>
      <c r="DK9" s="624"/>
      <c r="DL9" s="624"/>
      <c r="DM9" s="624"/>
      <c r="DN9" s="624"/>
      <c r="DO9" s="624"/>
      <c r="DP9" s="625"/>
      <c r="DQ9" s="632">
        <v>216687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8185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115867</v>
      </c>
      <c r="S11" s="624"/>
      <c r="T11" s="624"/>
      <c r="U11" s="624"/>
      <c r="V11" s="624"/>
      <c r="W11" s="624"/>
      <c r="X11" s="624"/>
      <c r="Y11" s="625"/>
      <c r="Z11" s="628">
        <v>2.5</v>
      </c>
      <c r="AA11" s="629"/>
      <c r="AB11" s="629"/>
      <c r="AC11" s="635"/>
      <c r="AD11" s="632">
        <v>115867</v>
      </c>
      <c r="AE11" s="624"/>
      <c r="AF11" s="624"/>
      <c r="AG11" s="624"/>
      <c r="AH11" s="624"/>
      <c r="AI11" s="624"/>
      <c r="AJ11" s="624"/>
      <c r="AK11" s="625"/>
      <c r="AL11" s="628">
        <v>4.8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4310</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195180</v>
      </c>
      <c r="CS11" s="624"/>
      <c r="CT11" s="624"/>
      <c r="CU11" s="624"/>
      <c r="CV11" s="624"/>
      <c r="CW11" s="624"/>
      <c r="CX11" s="624"/>
      <c r="CY11" s="625"/>
      <c r="CZ11" s="626">
        <v>4.5</v>
      </c>
      <c r="DA11" s="626"/>
      <c r="DB11" s="626"/>
      <c r="DC11" s="626"/>
      <c r="DD11" s="632">
        <v>31843</v>
      </c>
      <c r="DE11" s="624"/>
      <c r="DF11" s="624"/>
      <c r="DG11" s="624"/>
      <c r="DH11" s="624"/>
      <c r="DI11" s="624"/>
      <c r="DJ11" s="624"/>
      <c r="DK11" s="624"/>
      <c r="DL11" s="624"/>
      <c r="DM11" s="624"/>
      <c r="DN11" s="624"/>
      <c r="DO11" s="624"/>
      <c r="DP11" s="625"/>
      <c r="DQ11" s="632">
        <v>92052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128655</v>
      </c>
      <c r="BH12" s="624"/>
      <c r="BI12" s="624"/>
      <c r="BJ12" s="624"/>
      <c r="BK12" s="624"/>
      <c r="BL12" s="624"/>
      <c r="BM12" s="624"/>
      <c r="BN12" s="625"/>
      <c r="BO12" s="626">
        <v>30.3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88141</v>
      </c>
      <c r="CS12" s="624"/>
      <c r="CT12" s="624"/>
      <c r="CU12" s="624"/>
      <c r="CV12" s="624"/>
      <c r="CW12" s="624"/>
      <c r="CX12" s="624"/>
      <c r="CY12" s="625"/>
      <c r="CZ12" s="626">
        <v>2.1</v>
      </c>
      <c r="DA12" s="626"/>
      <c r="DB12" s="626"/>
      <c r="DC12" s="626"/>
      <c r="DD12" s="632" t="s">
        <v>122</v>
      </c>
      <c r="DE12" s="624"/>
      <c r="DF12" s="624"/>
      <c r="DG12" s="624"/>
      <c r="DH12" s="624"/>
      <c r="DI12" s="624"/>
      <c r="DJ12" s="624"/>
      <c r="DK12" s="624"/>
      <c r="DL12" s="624"/>
      <c r="DM12" s="624"/>
      <c r="DN12" s="624"/>
      <c r="DO12" s="624"/>
      <c r="DP12" s="625"/>
      <c r="DQ12" s="632">
        <v>72852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128655</v>
      </c>
      <c r="BH13" s="624"/>
      <c r="BI13" s="624"/>
      <c r="BJ13" s="624"/>
      <c r="BK13" s="624"/>
      <c r="BL13" s="624"/>
      <c r="BM13" s="624"/>
      <c r="BN13" s="625"/>
      <c r="BO13" s="626">
        <v>30.3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504809</v>
      </c>
      <c r="CS13" s="624"/>
      <c r="CT13" s="624"/>
      <c r="CU13" s="624"/>
      <c r="CV13" s="624"/>
      <c r="CW13" s="624"/>
      <c r="CX13" s="624"/>
      <c r="CY13" s="625"/>
      <c r="CZ13" s="626">
        <v>11.8</v>
      </c>
      <c r="DA13" s="626"/>
      <c r="DB13" s="626"/>
      <c r="DC13" s="626"/>
      <c r="DD13" s="632">
        <v>112235</v>
      </c>
      <c r="DE13" s="624"/>
      <c r="DF13" s="624"/>
      <c r="DG13" s="624"/>
      <c r="DH13" s="624"/>
      <c r="DI13" s="624"/>
      <c r="DJ13" s="624"/>
      <c r="DK13" s="624"/>
      <c r="DL13" s="624"/>
      <c r="DM13" s="624"/>
      <c r="DN13" s="624"/>
      <c r="DO13" s="624"/>
      <c r="DP13" s="625"/>
      <c r="DQ13" s="632">
        <v>327957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22069</v>
      </c>
      <c r="BH14" s="624"/>
      <c r="BI14" s="624"/>
      <c r="BJ14" s="624"/>
      <c r="BK14" s="624"/>
      <c r="BL14" s="624"/>
      <c r="BM14" s="624"/>
      <c r="BN14" s="625"/>
      <c r="BO14" s="626">
        <v>5.2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169762</v>
      </c>
      <c r="CS14" s="624"/>
      <c r="CT14" s="624"/>
      <c r="CU14" s="624"/>
      <c r="CV14" s="624"/>
      <c r="CW14" s="624"/>
      <c r="CX14" s="624"/>
      <c r="CY14" s="625"/>
      <c r="CZ14" s="626">
        <v>4</v>
      </c>
      <c r="DA14" s="626"/>
      <c r="DB14" s="626"/>
      <c r="DC14" s="626"/>
      <c r="DD14" s="632">
        <v>24530</v>
      </c>
      <c r="DE14" s="624"/>
      <c r="DF14" s="624"/>
      <c r="DG14" s="624"/>
      <c r="DH14" s="624"/>
      <c r="DI14" s="624"/>
      <c r="DJ14" s="624"/>
      <c r="DK14" s="624"/>
      <c r="DL14" s="624"/>
      <c r="DM14" s="624"/>
      <c r="DN14" s="624"/>
      <c r="DO14" s="624"/>
      <c r="DP14" s="625"/>
      <c r="DQ14" s="632">
        <v>139719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5260</v>
      </c>
      <c r="S15" s="624"/>
      <c r="T15" s="624"/>
      <c r="U15" s="624"/>
      <c r="V15" s="624"/>
      <c r="W15" s="624"/>
      <c r="X15" s="624"/>
      <c r="Y15" s="625"/>
      <c r="Z15" s="626">
        <v>0.1</v>
      </c>
      <c r="AA15" s="626"/>
      <c r="AB15" s="626"/>
      <c r="AC15" s="626"/>
      <c r="AD15" s="627">
        <v>5260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48090</v>
      </c>
      <c r="BH15" s="624"/>
      <c r="BI15" s="624"/>
      <c r="BJ15" s="624"/>
      <c r="BK15" s="624"/>
      <c r="BL15" s="624"/>
      <c r="BM15" s="624"/>
      <c r="BN15" s="625"/>
      <c r="BO15" s="626">
        <v>11.3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706917</v>
      </c>
      <c r="CS15" s="624"/>
      <c r="CT15" s="624"/>
      <c r="CU15" s="624"/>
      <c r="CV15" s="624"/>
      <c r="CW15" s="624"/>
      <c r="CX15" s="624"/>
      <c r="CY15" s="625"/>
      <c r="CZ15" s="626">
        <v>16.5</v>
      </c>
      <c r="DA15" s="626"/>
      <c r="DB15" s="626"/>
      <c r="DC15" s="626"/>
      <c r="DD15" s="632">
        <v>92552</v>
      </c>
      <c r="DE15" s="624"/>
      <c r="DF15" s="624"/>
      <c r="DG15" s="624"/>
      <c r="DH15" s="624"/>
      <c r="DI15" s="624"/>
      <c r="DJ15" s="624"/>
      <c r="DK15" s="624"/>
      <c r="DL15" s="624"/>
      <c r="DM15" s="624"/>
      <c r="DN15" s="624"/>
      <c r="DO15" s="624"/>
      <c r="DP15" s="625"/>
      <c r="DQ15" s="632">
        <v>485486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6799</v>
      </c>
      <c r="S16" s="624"/>
      <c r="T16" s="624"/>
      <c r="U16" s="624"/>
      <c r="V16" s="624"/>
      <c r="W16" s="624"/>
      <c r="X16" s="624"/>
      <c r="Y16" s="625"/>
      <c r="Z16" s="626">
        <v>0.1</v>
      </c>
      <c r="AA16" s="626"/>
      <c r="AB16" s="626"/>
      <c r="AC16" s="626"/>
      <c r="AD16" s="627">
        <v>6799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22106</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2006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23895</v>
      </c>
      <c r="S17" s="624"/>
      <c r="T17" s="624"/>
      <c r="U17" s="624"/>
      <c r="V17" s="624"/>
      <c r="W17" s="624"/>
      <c r="X17" s="624"/>
      <c r="Y17" s="625"/>
      <c r="Z17" s="626">
        <v>0.5</v>
      </c>
      <c r="AA17" s="626"/>
      <c r="AB17" s="626"/>
      <c r="AC17" s="626"/>
      <c r="AD17" s="627">
        <v>23895</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376176</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376176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3366</v>
      </c>
      <c r="S18" s="624"/>
      <c r="T18" s="624"/>
      <c r="U18" s="624"/>
      <c r="V18" s="624"/>
      <c r="W18" s="624"/>
      <c r="X18" s="624"/>
      <c r="Y18" s="625"/>
      <c r="Z18" s="626">
        <v>0.1</v>
      </c>
      <c r="AA18" s="626"/>
      <c r="AB18" s="626"/>
      <c r="AC18" s="626"/>
      <c r="AD18" s="627">
        <v>3366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20529</v>
      </c>
      <c r="S19" s="624"/>
      <c r="T19" s="624"/>
      <c r="U19" s="624"/>
      <c r="V19" s="624"/>
      <c r="W19" s="624"/>
      <c r="X19" s="624"/>
      <c r="Y19" s="625"/>
      <c r="Z19" s="626">
        <v>0.4</v>
      </c>
      <c r="AA19" s="626"/>
      <c r="AB19" s="626"/>
      <c r="AC19" s="626"/>
      <c r="AD19" s="627">
        <v>20529</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4292689</v>
      </c>
      <c r="CS20" s="624"/>
      <c r="CT20" s="624"/>
      <c r="CU20" s="624"/>
      <c r="CV20" s="624"/>
      <c r="CW20" s="624"/>
      <c r="CX20" s="624"/>
      <c r="CY20" s="625"/>
      <c r="CZ20" s="626">
        <v>100</v>
      </c>
      <c r="DA20" s="626"/>
      <c r="DB20" s="626"/>
      <c r="DC20" s="626"/>
      <c r="DD20" s="632">
        <v>293781</v>
      </c>
      <c r="DE20" s="624"/>
      <c r="DF20" s="624"/>
      <c r="DG20" s="624"/>
      <c r="DH20" s="624"/>
      <c r="DI20" s="624"/>
      <c r="DJ20" s="624"/>
      <c r="DK20" s="624"/>
      <c r="DL20" s="624"/>
      <c r="DM20" s="624"/>
      <c r="DN20" s="624"/>
      <c r="DO20" s="624"/>
      <c r="DP20" s="625"/>
      <c r="DQ20" s="632">
        <v>3037385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2075189</v>
      </c>
      <c r="S21" s="624"/>
      <c r="T21" s="624"/>
      <c r="U21" s="624"/>
      <c r="V21" s="624"/>
      <c r="W21" s="624"/>
      <c r="X21" s="624"/>
      <c r="Y21" s="625"/>
      <c r="Z21" s="626">
        <v>45.2</v>
      </c>
      <c r="AA21" s="626"/>
      <c r="AB21" s="626"/>
      <c r="AC21" s="626"/>
      <c r="AD21" s="627">
        <v>1772201</v>
      </c>
      <c r="AE21" s="627"/>
      <c r="AF21" s="627"/>
      <c r="AG21" s="627"/>
      <c r="AH21" s="627"/>
      <c r="AI21" s="627"/>
      <c r="AJ21" s="627"/>
      <c r="AK21" s="627"/>
      <c r="AL21" s="628">
        <v>73.3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1772201</v>
      </c>
      <c r="S22" s="624"/>
      <c r="T22" s="624"/>
      <c r="U22" s="624"/>
      <c r="V22" s="624"/>
      <c r="W22" s="624"/>
      <c r="X22" s="624"/>
      <c r="Y22" s="625"/>
      <c r="Z22" s="626">
        <v>38.6</v>
      </c>
      <c r="AA22" s="626"/>
      <c r="AB22" s="626"/>
      <c r="AC22" s="626"/>
      <c r="AD22" s="627">
        <v>1772201</v>
      </c>
      <c r="AE22" s="627"/>
      <c r="AF22" s="627"/>
      <c r="AG22" s="627"/>
      <c r="AH22" s="627"/>
      <c r="AI22" s="627"/>
      <c r="AJ22" s="627"/>
      <c r="AK22" s="627"/>
      <c r="AL22" s="628">
        <v>73.3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302988</v>
      </c>
      <c r="S23" s="624"/>
      <c r="T23" s="624"/>
      <c r="U23" s="624"/>
      <c r="V23" s="624"/>
      <c r="W23" s="624"/>
      <c r="X23" s="624"/>
      <c r="Y23" s="625"/>
      <c r="Z23" s="626">
        <v>6.6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1870833</v>
      </c>
      <c r="CS24" s="613"/>
      <c r="CT24" s="613"/>
      <c r="CU24" s="613"/>
      <c r="CV24" s="613"/>
      <c r="CW24" s="613"/>
      <c r="CX24" s="613"/>
      <c r="CY24" s="614"/>
      <c r="CZ24" s="617">
        <v>43.6</v>
      </c>
      <c r="DA24" s="618"/>
      <c r="DB24" s="618"/>
      <c r="DC24" s="634"/>
      <c r="DD24" s="655">
        <v>1516315</v>
      </c>
      <c r="DE24" s="613"/>
      <c r="DF24" s="613"/>
      <c r="DG24" s="613"/>
      <c r="DH24" s="613"/>
      <c r="DI24" s="613"/>
      <c r="DJ24" s="613"/>
      <c r="DK24" s="614"/>
      <c r="DL24" s="655">
        <v>1392213</v>
      </c>
      <c r="DM24" s="613"/>
      <c r="DN24" s="613"/>
      <c r="DO24" s="613"/>
      <c r="DP24" s="613"/>
      <c r="DQ24" s="613"/>
      <c r="DR24" s="613"/>
      <c r="DS24" s="613"/>
      <c r="DT24" s="613"/>
      <c r="DU24" s="613"/>
      <c r="DV24" s="614"/>
      <c r="DW24" s="617">
        <v>57.4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2713884</v>
      </c>
      <c r="S25" s="624"/>
      <c r="T25" s="624"/>
      <c r="U25" s="624"/>
      <c r="V25" s="624"/>
      <c r="W25" s="624"/>
      <c r="X25" s="624"/>
      <c r="Y25" s="625"/>
      <c r="Z25" s="626">
        <v>59.1</v>
      </c>
      <c r="AA25" s="626"/>
      <c r="AB25" s="626"/>
      <c r="AC25" s="626"/>
      <c r="AD25" s="627">
        <v>2410896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1097318</v>
      </c>
      <c r="CS25" s="644"/>
      <c r="CT25" s="644"/>
      <c r="CU25" s="644"/>
      <c r="CV25" s="644"/>
      <c r="CW25" s="644"/>
      <c r="CX25" s="644"/>
      <c r="CY25" s="645"/>
      <c r="CZ25" s="628">
        <v>25.6</v>
      </c>
      <c r="DA25" s="656"/>
      <c r="DB25" s="656"/>
      <c r="DC25" s="658"/>
      <c r="DD25" s="632">
        <v>982346</v>
      </c>
      <c r="DE25" s="644"/>
      <c r="DF25" s="644"/>
      <c r="DG25" s="644"/>
      <c r="DH25" s="644"/>
      <c r="DI25" s="644"/>
      <c r="DJ25" s="644"/>
      <c r="DK25" s="645"/>
      <c r="DL25" s="632">
        <v>922982</v>
      </c>
      <c r="DM25" s="644"/>
      <c r="DN25" s="644"/>
      <c r="DO25" s="644"/>
      <c r="DP25" s="644"/>
      <c r="DQ25" s="644"/>
      <c r="DR25" s="644"/>
      <c r="DS25" s="644"/>
      <c r="DT25" s="644"/>
      <c r="DU25" s="644"/>
      <c r="DV25" s="645"/>
      <c r="DW25" s="628">
        <v>38.1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642652</v>
      </c>
      <c r="CS26" s="624"/>
      <c r="CT26" s="624"/>
      <c r="CU26" s="624"/>
      <c r="CV26" s="624"/>
      <c r="CW26" s="624"/>
      <c r="CX26" s="624"/>
      <c r="CY26" s="625"/>
      <c r="CZ26" s="628">
        <v>15</v>
      </c>
      <c r="DA26" s="656"/>
      <c r="DB26" s="656"/>
      <c r="DC26" s="658"/>
      <c r="DD26" s="632">
        <v>559388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16218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425025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397339</v>
      </c>
      <c r="CS27" s="644"/>
      <c r="CT27" s="644"/>
      <c r="CU27" s="644"/>
      <c r="CV27" s="644"/>
      <c r="CW27" s="644"/>
      <c r="CX27" s="644"/>
      <c r="CY27" s="645"/>
      <c r="CZ27" s="628">
        <v>9.3000000000000007</v>
      </c>
      <c r="DA27" s="656"/>
      <c r="DB27" s="656"/>
      <c r="DC27" s="658"/>
      <c r="DD27" s="632">
        <v>157793</v>
      </c>
      <c r="DE27" s="644"/>
      <c r="DF27" s="644"/>
      <c r="DG27" s="644"/>
      <c r="DH27" s="644"/>
      <c r="DI27" s="644"/>
      <c r="DJ27" s="644"/>
      <c r="DK27" s="645"/>
      <c r="DL27" s="632">
        <v>93055</v>
      </c>
      <c r="DM27" s="644"/>
      <c r="DN27" s="644"/>
      <c r="DO27" s="644"/>
      <c r="DP27" s="644"/>
      <c r="DQ27" s="644"/>
      <c r="DR27" s="644"/>
      <c r="DS27" s="644"/>
      <c r="DT27" s="644"/>
      <c r="DU27" s="644"/>
      <c r="DV27" s="645"/>
      <c r="DW27" s="628">
        <v>3.8</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7785</v>
      </c>
      <c r="S28" s="624"/>
      <c r="T28" s="624"/>
      <c r="U28" s="624"/>
      <c r="V28" s="624"/>
      <c r="W28" s="624"/>
      <c r="X28" s="624"/>
      <c r="Y28" s="625"/>
      <c r="Z28" s="626">
        <v>0.2</v>
      </c>
      <c r="AA28" s="626"/>
      <c r="AB28" s="626"/>
      <c r="AC28" s="626"/>
      <c r="AD28" s="627">
        <v>257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376176</v>
      </c>
      <c r="CS28" s="624"/>
      <c r="CT28" s="624"/>
      <c r="CU28" s="624"/>
      <c r="CV28" s="624"/>
      <c r="CW28" s="624"/>
      <c r="CX28" s="624"/>
      <c r="CY28" s="625"/>
      <c r="CZ28" s="628">
        <v>8.8000000000000007</v>
      </c>
      <c r="DA28" s="656"/>
      <c r="DB28" s="656"/>
      <c r="DC28" s="658"/>
      <c r="DD28" s="632">
        <v>376176</v>
      </c>
      <c r="DE28" s="624"/>
      <c r="DF28" s="624"/>
      <c r="DG28" s="624"/>
      <c r="DH28" s="624"/>
      <c r="DI28" s="624"/>
      <c r="DJ28" s="624"/>
      <c r="DK28" s="625"/>
      <c r="DL28" s="632">
        <v>376176</v>
      </c>
      <c r="DM28" s="624"/>
      <c r="DN28" s="624"/>
      <c r="DO28" s="624"/>
      <c r="DP28" s="624"/>
      <c r="DQ28" s="624"/>
      <c r="DR28" s="624"/>
      <c r="DS28" s="624"/>
      <c r="DT28" s="624"/>
      <c r="DU28" s="624"/>
      <c r="DV28" s="625"/>
      <c r="DW28" s="628">
        <v>15.5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6498</v>
      </c>
      <c r="S29" s="624"/>
      <c r="T29" s="624"/>
      <c r="U29" s="624"/>
      <c r="V29" s="624"/>
      <c r="W29" s="624"/>
      <c r="X29" s="624"/>
      <c r="Y29" s="625"/>
      <c r="Z29" s="626">
        <v>0.1</v>
      </c>
      <c r="AA29" s="626"/>
      <c r="AB29" s="626"/>
      <c r="AC29" s="626"/>
      <c r="AD29" s="627">
        <v>2</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376166</v>
      </c>
      <c r="CS29" s="644"/>
      <c r="CT29" s="644"/>
      <c r="CU29" s="644"/>
      <c r="CV29" s="644"/>
      <c r="CW29" s="644"/>
      <c r="CX29" s="644"/>
      <c r="CY29" s="645"/>
      <c r="CZ29" s="628">
        <v>8.8000000000000007</v>
      </c>
      <c r="DA29" s="656"/>
      <c r="DB29" s="656"/>
      <c r="DC29" s="658"/>
      <c r="DD29" s="632">
        <v>376166</v>
      </c>
      <c r="DE29" s="644"/>
      <c r="DF29" s="644"/>
      <c r="DG29" s="644"/>
      <c r="DH29" s="644"/>
      <c r="DI29" s="644"/>
      <c r="DJ29" s="644"/>
      <c r="DK29" s="645"/>
      <c r="DL29" s="632">
        <v>376166</v>
      </c>
      <c r="DM29" s="644"/>
      <c r="DN29" s="644"/>
      <c r="DO29" s="644"/>
      <c r="DP29" s="644"/>
      <c r="DQ29" s="644"/>
      <c r="DR29" s="644"/>
      <c r="DS29" s="644"/>
      <c r="DT29" s="644"/>
      <c r="DU29" s="644"/>
      <c r="DV29" s="645"/>
      <c r="DW29" s="628">
        <v>15.5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537889</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351152</v>
      </c>
      <c r="CS30" s="624"/>
      <c r="CT30" s="624"/>
      <c r="CU30" s="624"/>
      <c r="CV30" s="624"/>
      <c r="CW30" s="624"/>
      <c r="CX30" s="624"/>
      <c r="CY30" s="625"/>
      <c r="CZ30" s="628">
        <v>8.1999999999999993</v>
      </c>
      <c r="DA30" s="656"/>
      <c r="DB30" s="656"/>
      <c r="DC30" s="658"/>
      <c r="DD30" s="632">
        <v>351152</v>
      </c>
      <c r="DE30" s="624"/>
      <c r="DF30" s="624"/>
      <c r="DG30" s="624"/>
      <c r="DH30" s="624"/>
      <c r="DI30" s="624"/>
      <c r="DJ30" s="624"/>
      <c r="DK30" s="625"/>
      <c r="DL30" s="632">
        <v>351152</v>
      </c>
      <c r="DM30" s="624"/>
      <c r="DN30" s="624"/>
      <c r="DO30" s="624"/>
      <c r="DP30" s="624"/>
      <c r="DQ30" s="624"/>
      <c r="DR30" s="624"/>
      <c r="DS30" s="624"/>
      <c r="DT30" s="624"/>
      <c r="DU30" s="624"/>
      <c r="DV30" s="625"/>
      <c r="DW30" s="628">
        <v>14.5</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98.6</v>
      </c>
      <c r="BN31" s="667"/>
      <c r="BO31" s="667"/>
      <c r="BP31" s="667"/>
      <c r="BQ31" s="668"/>
      <c r="BR31" s="670">
        <v>99.7</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25014</v>
      </c>
      <c r="CS31" s="644"/>
      <c r="CT31" s="644"/>
      <c r="CU31" s="644"/>
      <c r="CV31" s="644"/>
      <c r="CW31" s="644"/>
      <c r="CX31" s="644"/>
      <c r="CY31" s="645"/>
      <c r="CZ31" s="628">
        <v>0.6</v>
      </c>
      <c r="DA31" s="656"/>
      <c r="DB31" s="656"/>
      <c r="DC31" s="658"/>
      <c r="DD31" s="632">
        <v>25014</v>
      </c>
      <c r="DE31" s="644"/>
      <c r="DF31" s="644"/>
      <c r="DG31" s="644"/>
      <c r="DH31" s="644"/>
      <c r="DI31" s="644"/>
      <c r="DJ31" s="644"/>
      <c r="DK31" s="645"/>
      <c r="DL31" s="632">
        <v>25014</v>
      </c>
      <c r="DM31" s="644"/>
      <c r="DN31" s="644"/>
      <c r="DO31" s="644"/>
      <c r="DP31" s="644"/>
      <c r="DQ31" s="644"/>
      <c r="DR31" s="644"/>
      <c r="DS31" s="644"/>
      <c r="DT31" s="644"/>
      <c r="DU31" s="644"/>
      <c r="DV31" s="645"/>
      <c r="DW31" s="628">
        <v>1</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253657</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44"/>
      <c r="BI32" s="644"/>
      <c r="BJ32" s="644"/>
      <c r="BK32" s="644"/>
      <c r="BL32" s="644"/>
      <c r="BM32" s="629">
        <v>99</v>
      </c>
      <c r="BN32" s="644"/>
      <c r="BO32" s="644"/>
      <c r="BP32" s="644"/>
      <c r="BQ32" s="669"/>
      <c r="BR32" s="680">
        <v>99.7</v>
      </c>
      <c r="BS32" s="644"/>
      <c r="BT32" s="644"/>
      <c r="BU32" s="644"/>
      <c r="BV32" s="644"/>
      <c r="BW32" s="644"/>
      <c r="BX32" s="629">
        <v>99</v>
      </c>
      <c r="BY32" s="644"/>
      <c r="BZ32" s="644"/>
      <c r="CA32" s="644"/>
      <c r="CB32" s="669"/>
      <c r="CD32" s="665"/>
      <c r="CE32" s="666"/>
      <c r="CF32" s="620" t="s">
        <v>304</v>
      </c>
      <c r="CG32" s="621"/>
      <c r="CH32" s="621"/>
      <c r="CI32" s="621"/>
      <c r="CJ32" s="621"/>
      <c r="CK32" s="621"/>
      <c r="CL32" s="621"/>
      <c r="CM32" s="621"/>
      <c r="CN32" s="621"/>
      <c r="CO32" s="621"/>
      <c r="CP32" s="621"/>
      <c r="CQ32" s="622"/>
      <c r="CR32" s="623">
        <v>10</v>
      </c>
      <c r="CS32" s="624"/>
      <c r="CT32" s="624"/>
      <c r="CU32" s="624"/>
      <c r="CV32" s="624"/>
      <c r="CW32" s="624"/>
      <c r="CX32" s="624"/>
      <c r="CY32" s="625"/>
      <c r="CZ32" s="628">
        <v>0</v>
      </c>
      <c r="DA32" s="656"/>
      <c r="DB32" s="656"/>
      <c r="DC32" s="658"/>
      <c r="DD32" s="632">
        <v>10</v>
      </c>
      <c r="DE32" s="624"/>
      <c r="DF32" s="624"/>
      <c r="DG32" s="624"/>
      <c r="DH32" s="624"/>
      <c r="DI32" s="624"/>
      <c r="DJ32" s="624"/>
      <c r="DK32" s="625"/>
      <c r="DL32" s="632">
        <v>10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45965</v>
      </c>
      <c r="S33" s="624"/>
      <c r="T33" s="624"/>
      <c r="U33" s="624"/>
      <c r="V33" s="624"/>
      <c r="W33" s="624"/>
      <c r="X33" s="624"/>
      <c r="Y33" s="625"/>
      <c r="Z33" s="626">
        <v>1</v>
      </c>
      <c r="AA33" s="626"/>
      <c r="AB33" s="626"/>
      <c r="AC33" s="626"/>
      <c r="AD33" s="627">
        <v>5495</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99.5</v>
      </c>
      <c r="BH33" s="682"/>
      <c r="BI33" s="682"/>
      <c r="BJ33" s="682"/>
      <c r="BK33" s="682"/>
      <c r="BL33" s="682"/>
      <c r="BM33" s="683">
        <v>97.5</v>
      </c>
      <c r="BN33" s="682"/>
      <c r="BO33" s="682"/>
      <c r="BP33" s="682"/>
      <c r="BQ33" s="684"/>
      <c r="BR33" s="681">
        <v>99.5</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2105969</v>
      </c>
      <c r="CS33" s="644"/>
      <c r="CT33" s="644"/>
      <c r="CU33" s="644"/>
      <c r="CV33" s="644"/>
      <c r="CW33" s="644"/>
      <c r="CX33" s="644"/>
      <c r="CY33" s="645"/>
      <c r="CZ33" s="628">
        <v>49.1</v>
      </c>
      <c r="DA33" s="656"/>
      <c r="DB33" s="656"/>
      <c r="DC33" s="658"/>
      <c r="DD33" s="632">
        <v>1485854</v>
      </c>
      <c r="DE33" s="644"/>
      <c r="DF33" s="644"/>
      <c r="DG33" s="644"/>
      <c r="DH33" s="644"/>
      <c r="DI33" s="644"/>
      <c r="DJ33" s="644"/>
      <c r="DK33" s="645"/>
      <c r="DL33" s="632">
        <v>998977</v>
      </c>
      <c r="DM33" s="644"/>
      <c r="DN33" s="644"/>
      <c r="DO33" s="644"/>
      <c r="DP33" s="644"/>
      <c r="DQ33" s="644"/>
      <c r="DR33" s="644"/>
      <c r="DS33" s="644"/>
      <c r="DT33" s="644"/>
      <c r="DU33" s="644"/>
      <c r="DV33" s="645"/>
      <c r="DW33" s="628">
        <v>41.2</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179988</v>
      </c>
      <c r="S34" s="624"/>
      <c r="T34" s="624"/>
      <c r="U34" s="624"/>
      <c r="V34" s="624"/>
      <c r="W34" s="624"/>
      <c r="X34" s="624"/>
      <c r="Y34" s="625"/>
      <c r="Z34" s="626">
        <v>3.9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1067642</v>
      </c>
      <c r="CS34" s="624"/>
      <c r="CT34" s="624"/>
      <c r="CU34" s="624"/>
      <c r="CV34" s="624"/>
      <c r="CW34" s="624"/>
      <c r="CX34" s="624"/>
      <c r="CY34" s="625"/>
      <c r="CZ34" s="628">
        <v>24.9</v>
      </c>
      <c r="DA34" s="656"/>
      <c r="DB34" s="656"/>
      <c r="DC34" s="658"/>
      <c r="DD34" s="632">
        <v>745943</v>
      </c>
      <c r="DE34" s="624"/>
      <c r="DF34" s="624"/>
      <c r="DG34" s="624"/>
      <c r="DH34" s="624"/>
      <c r="DI34" s="624"/>
      <c r="DJ34" s="624"/>
      <c r="DK34" s="625"/>
      <c r="DL34" s="632">
        <v>494552</v>
      </c>
      <c r="DM34" s="624"/>
      <c r="DN34" s="624"/>
      <c r="DO34" s="624"/>
      <c r="DP34" s="624"/>
      <c r="DQ34" s="624"/>
      <c r="DR34" s="624"/>
      <c r="DS34" s="624"/>
      <c r="DT34" s="624"/>
      <c r="DU34" s="624"/>
      <c r="DV34" s="625"/>
      <c r="DW34" s="628">
        <v>20.399999999999999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148827</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46298</v>
      </c>
      <c r="CS35" s="644"/>
      <c r="CT35" s="644"/>
      <c r="CU35" s="644"/>
      <c r="CV35" s="644"/>
      <c r="CW35" s="644"/>
      <c r="CX35" s="644"/>
      <c r="CY35" s="645"/>
      <c r="CZ35" s="628">
        <v>1.1000000000000001</v>
      </c>
      <c r="DA35" s="656"/>
      <c r="DB35" s="656"/>
      <c r="DC35" s="658"/>
      <c r="DD35" s="632">
        <v>33944</v>
      </c>
      <c r="DE35" s="644"/>
      <c r="DF35" s="644"/>
      <c r="DG35" s="644"/>
      <c r="DH35" s="644"/>
      <c r="DI35" s="644"/>
      <c r="DJ35" s="644"/>
      <c r="DK35" s="645"/>
      <c r="DL35" s="632">
        <v>17043</v>
      </c>
      <c r="DM35" s="644"/>
      <c r="DN35" s="644"/>
      <c r="DO35" s="644"/>
      <c r="DP35" s="644"/>
      <c r="DQ35" s="644"/>
      <c r="DR35" s="644"/>
      <c r="DS35" s="644"/>
      <c r="DT35" s="644"/>
      <c r="DU35" s="644"/>
      <c r="DV35" s="645"/>
      <c r="DW35" s="628">
        <v>0.7</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410703</v>
      </c>
      <c r="S36" s="624"/>
      <c r="T36" s="624"/>
      <c r="U36" s="624"/>
      <c r="V36" s="624"/>
      <c r="W36" s="624"/>
      <c r="X36" s="624"/>
      <c r="Y36" s="625"/>
      <c r="Z36" s="626">
        <v>8.9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465220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17499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540831</v>
      </c>
      <c r="CS36" s="624"/>
      <c r="CT36" s="624"/>
      <c r="CU36" s="624"/>
      <c r="CV36" s="624"/>
      <c r="CW36" s="624"/>
      <c r="CX36" s="624"/>
      <c r="CY36" s="625"/>
      <c r="CZ36" s="628">
        <v>12.6</v>
      </c>
      <c r="DA36" s="656"/>
      <c r="DB36" s="656"/>
      <c r="DC36" s="658"/>
      <c r="DD36" s="632">
        <v>406288</v>
      </c>
      <c r="DE36" s="624"/>
      <c r="DF36" s="624"/>
      <c r="DG36" s="624"/>
      <c r="DH36" s="624"/>
      <c r="DI36" s="624"/>
      <c r="DJ36" s="624"/>
      <c r="DK36" s="625"/>
      <c r="DL36" s="632">
        <v>257851</v>
      </c>
      <c r="DM36" s="624"/>
      <c r="DN36" s="624"/>
      <c r="DO36" s="624"/>
      <c r="DP36" s="624"/>
      <c r="DQ36" s="624"/>
      <c r="DR36" s="624"/>
      <c r="DS36" s="624"/>
      <c r="DT36" s="624"/>
      <c r="DU36" s="624"/>
      <c r="DV36" s="625"/>
      <c r="DW36" s="628">
        <v>10.6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54121</v>
      </c>
      <c r="S37" s="624"/>
      <c r="T37" s="624"/>
      <c r="U37" s="624"/>
      <c r="V37" s="624"/>
      <c r="W37" s="624"/>
      <c r="X37" s="624"/>
      <c r="Y37" s="625"/>
      <c r="Z37" s="626">
        <v>1.2</v>
      </c>
      <c r="AA37" s="626"/>
      <c r="AB37" s="626"/>
      <c r="AC37" s="626"/>
      <c r="AD37" s="627">
        <v>2291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161490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17499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116351</v>
      </c>
      <c r="CS37" s="644"/>
      <c r="CT37" s="644"/>
      <c r="CU37" s="644"/>
      <c r="CV37" s="644"/>
      <c r="CW37" s="644"/>
      <c r="CX37" s="644"/>
      <c r="CY37" s="645"/>
      <c r="CZ37" s="628">
        <v>2.7</v>
      </c>
      <c r="DA37" s="656"/>
      <c r="DB37" s="656"/>
      <c r="DC37" s="658"/>
      <c r="DD37" s="632">
        <v>116351</v>
      </c>
      <c r="DE37" s="644"/>
      <c r="DF37" s="644"/>
      <c r="DG37" s="644"/>
      <c r="DH37" s="644"/>
      <c r="DI37" s="644"/>
      <c r="DJ37" s="644"/>
      <c r="DK37" s="645"/>
      <c r="DL37" s="632">
        <v>112401</v>
      </c>
      <c r="DM37" s="644"/>
      <c r="DN37" s="644"/>
      <c r="DO37" s="644"/>
      <c r="DP37" s="644"/>
      <c r="DQ37" s="644"/>
      <c r="DR37" s="644"/>
      <c r="DS37" s="644"/>
      <c r="DT37" s="644"/>
      <c r="DU37" s="644"/>
      <c r="DV37" s="645"/>
      <c r="DW37" s="628">
        <v>4.5999999999999996</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217060</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3463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779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300267</v>
      </c>
      <c r="CS38" s="624"/>
      <c r="CT38" s="624"/>
      <c r="CU38" s="624"/>
      <c r="CV38" s="624"/>
      <c r="CW38" s="624"/>
      <c r="CX38" s="624"/>
      <c r="CY38" s="625"/>
      <c r="CZ38" s="628">
        <v>7</v>
      </c>
      <c r="DA38" s="656"/>
      <c r="DB38" s="656"/>
      <c r="DC38" s="658"/>
      <c r="DD38" s="632">
        <v>247807</v>
      </c>
      <c r="DE38" s="624"/>
      <c r="DF38" s="624"/>
      <c r="DG38" s="624"/>
      <c r="DH38" s="624"/>
      <c r="DI38" s="624"/>
      <c r="DJ38" s="624"/>
      <c r="DK38" s="625"/>
      <c r="DL38" s="632">
        <v>229531</v>
      </c>
      <c r="DM38" s="624"/>
      <c r="DN38" s="624"/>
      <c r="DO38" s="624"/>
      <c r="DP38" s="624"/>
      <c r="DQ38" s="624"/>
      <c r="DR38" s="624"/>
      <c r="DS38" s="624"/>
      <c r="DT38" s="624"/>
      <c r="DU38" s="624"/>
      <c r="DV38" s="625"/>
      <c r="DW38" s="628">
        <v>9.5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1225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109931</v>
      </c>
      <c r="CS39" s="644"/>
      <c r="CT39" s="644"/>
      <c r="CU39" s="644"/>
      <c r="CV39" s="644"/>
      <c r="CW39" s="644"/>
      <c r="CX39" s="644"/>
      <c r="CY39" s="645"/>
      <c r="CZ39" s="628">
        <v>2.6</v>
      </c>
      <c r="DA39" s="656"/>
      <c r="DB39" s="656"/>
      <c r="DC39" s="658"/>
      <c r="DD39" s="632">
        <v>10872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4560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41000</v>
      </c>
      <c r="CS40" s="624"/>
      <c r="CT40" s="624"/>
      <c r="CU40" s="624"/>
      <c r="CV40" s="624"/>
      <c r="CW40" s="624"/>
      <c r="CX40" s="624"/>
      <c r="CY40" s="625"/>
      <c r="CZ40" s="628">
        <v>1</v>
      </c>
      <c r="DA40" s="656"/>
      <c r="DB40" s="656"/>
      <c r="DC40" s="658"/>
      <c r="DD40" s="632">
        <v>41000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4592595</v>
      </c>
      <c r="S41" s="696"/>
      <c r="T41" s="696"/>
      <c r="U41" s="696"/>
      <c r="V41" s="696"/>
      <c r="W41" s="696"/>
      <c r="X41" s="696"/>
      <c r="Y41" s="700"/>
      <c r="Z41" s="701">
        <v>100</v>
      </c>
      <c r="AA41" s="701"/>
      <c r="AB41" s="701"/>
      <c r="AC41" s="701"/>
      <c r="AD41" s="702">
        <v>2418941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70237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230030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315887</v>
      </c>
      <c r="CS42" s="644"/>
      <c r="CT42" s="644"/>
      <c r="CU42" s="644"/>
      <c r="CV42" s="644"/>
      <c r="CW42" s="644"/>
      <c r="CX42" s="644"/>
      <c r="CY42" s="645"/>
      <c r="CZ42" s="628">
        <v>7.4</v>
      </c>
      <c r="DA42" s="656"/>
      <c r="DB42" s="656"/>
      <c r="DC42" s="658"/>
      <c r="DD42" s="632">
        <v>35216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8159</v>
      </c>
      <c r="CS43" s="644"/>
      <c r="CT43" s="644"/>
      <c r="CU43" s="644"/>
      <c r="CV43" s="644"/>
      <c r="CW43" s="644"/>
      <c r="CX43" s="644"/>
      <c r="CY43" s="645"/>
      <c r="CZ43" s="628">
        <v>0.2</v>
      </c>
      <c r="DA43" s="656"/>
      <c r="DB43" s="656"/>
      <c r="DC43" s="658"/>
      <c r="DD43" s="632">
        <v>6409</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293781</v>
      </c>
      <c r="CS44" s="624"/>
      <c r="CT44" s="624"/>
      <c r="CU44" s="624"/>
      <c r="CV44" s="624"/>
      <c r="CW44" s="624"/>
      <c r="CX44" s="624"/>
      <c r="CY44" s="625"/>
      <c r="CZ44" s="628">
        <v>6.8</v>
      </c>
      <c r="DA44" s="629"/>
      <c r="DB44" s="629"/>
      <c r="DC44" s="635"/>
      <c r="DD44" s="632">
        <v>33210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72786</v>
      </c>
      <c r="CS45" s="644"/>
      <c r="CT45" s="644"/>
      <c r="CU45" s="644"/>
      <c r="CV45" s="644"/>
      <c r="CW45" s="644"/>
      <c r="CX45" s="644"/>
      <c r="CY45" s="645"/>
      <c r="CZ45" s="628">
        <v>1.7</v>
      </c>
      <c r="DA45" s="656"/>
      <c r="DB45" s="656"/>
      <c r="DC45" s="658"/>
      <c r="DD45" s="632">
        <v>11294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220995</v>
      </c>
      <c r="CS46" s="624"/>
      <c r="CT46" s="624"/>
      <c r="CU46" s="624"/>
      <c r="CV46" s="624"/>
      <c r="CW46" s="624"/>
      <c r="CX46" s="624"/>
      <c r="CY46" s="625"/>
      <c r="CZ46" s="628">
        <v>5.0999999999999996</v>
      </c>
      <c r="DA46" s="629"/>
      <c r="DB46" s="629"/>
      <c r="DC46" s="635"/>
      <c r="DD46" s="632">
        <v>21916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22106</v>
      </c>
      <c r="CS47" s="644"/>
      <c r="CT47" s="644"/>
      <c r="CU47" s="644"/>
      <c r="CV47" s="644"/>
      <c r="CW47" s="644"/>
      <c r="CX47" s="644"/>
      <c r="CY47" s="645"/>
      <c r="CZ47" s="628">
        <v>0.5</v>
      </c>
      <c r="DA47" s="656"/>
      <c r="DB47" s="656"/>
      <c r="DC47" s="658"/>
      <c r="DD47" s="632">
        <v>2006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4292689</v>
      </c>
      <c r="CS49" s="682"/>
      <c r="CT49" s="682"/>
      <c r="CU49" s="682"/>
      <c r="CV49" s="682"/>
      <c r="CW49" s="682"/>
      <c r="CX49" s="682"/>
      <c r="CY49" s="711"/>
      <c r="CZ49" s="703">
        <v>100</v>
      </c>
      <c r="DA49" s="712"/>
      <c r="DB49" s="712"/>
      <c r="DC49" s="713"/>
      <c r="DD49" s="714">
        <v>3037385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IOeVOajJNJ+aDWiIqATWxuzm8dJDEi3l/pRakCT3Bb7QcpL3Bg8Gr/5m/fP2hYdQ8jQw/lM8JFcx99h4oqKLQ==" saltValue="zYb2PIL/saGrP4qJE+ol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4546</v>
      </c>
      <c r="R7" s="753"/>
      <c r="S7" s="753"/>
      <c r="T7" s="753"/>
      <c r="U7" s="753"/>
      <c r="V7" s="753">
        <v>4249</v>
      </c>
      <c r="W7" s="753"/>
      <c r="X7" s="753"/>
      <c r="Y7" s="753"/>
      <c r="Z7" s="753"/>
      <c r="AA7" s="753">
        <v>297</v>
      </c>
      <c r="AB7" s="753"/>
      <c r="AC7" s="753"/>
      <c r="AD7" s="753"/>
      <c r="AE7" s="754"/>
      <c r="AF7" s="755">
        <v>250</v>
      </c>
      <c r="AG7" s="756"/>
      <c r="AH7" s="756"/>
      <c r="AI7" s="756"/>
      <c r="AJ7" s="757"/>
      <c r="AK7" s="758" t="s">
        <v>559</v>
      </c>
      <c r="AL7" s="759"/>
      <c r="AM7" s="759"/>
      <c r="AN7" s="759"/>
      <c r="AO7" s="759"/>
      <c r="AP7" s="759">
        <v>4607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-6</v>
      </c>
      <c r="CI7" s="744"/>
      <c r="CJ7" s="744"/>
      <c r="CK7" s="744"/>
      <c r="CL7" s="745"/>
      <c r="CM7" s="743">
        <v>191</v>
      </c>
      <c r="CN7" s="744"/>
      <c r="CO7" s="744"/>
      <c r="CP7" s="744"/>
      <c r="CQ7" s="745"/>
      <c r="CR7" s="743">
        <v>35</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41</v>
      </c>
      <c r="R8" s="784"/>
      <c r="S8" s="784"/>
      <c r="T8" s="784"/>
      <c r="U8" s="784"/>
      <c r="V8" s="784">
        <v>39</v>
      </c>
      <c r="W8" s="784"/>
      <c r="X8" s="784"/>
      <c r="Y8" s="784"/>
      <c r="Z8" s="784"/>
      <c r="AA8" s="784">
        <v>2</v>
      </c>
      <c r="AB8" s="784"/>
      <c r="AC8" s="784"/>
      <c r="AD8" s="784"/>
      <c r="AE8" s="785"/>
      <c r="AF8" s="786">
        <v>2</v>
      </c>
      <c r="AG8" s="787"/>
      <c r="AH8" s="787"/>
      <c r="AI8" s="787"/>
      <c r="AJ8" s="788"/>
      <c r="AK8" s="769" t="s">
        <v>559</v>
      </c>
      <c r="AL8" s="770"/>
      <c r="AM8" s="770"/>
      <c r="AN8" s="770"/>
      <c r="AO8" s="770"/>
      <c r="AP8" s="770" t="s">
        <v>559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0</v>
      </c>
      <c r="CI8" s="777"/>
      <c r="CJ8" s="777"/>
      <c r="CK8" s="777"/>
      <c r="CL8" s="778"/>
      <c r="CM8" s="776">
        <v>30</v>
      </c>
      <c r="CN8" s="777"/>
      <c r="CO8" s="777"/>
      <c r="CP8" s="777"/>
      <c r="CQ8" s="778"/>
      <c r="CR8" s="776">
        <v>5</v>
      </c>
      <c r="CS8" s="777"/>
      <c r="CT8" s="777"/>
      <c r="CU8" s="777"/>
      <c r="CV8" s="778"/>
      <c r="CW8" s="776" t="s">
        <v>559</v>
      </c>
      <c r="CX8" s="777"/>
      <c r="CY8" s="777"/>
      <c r="CZ8" s="777"/>
      <c r="DA8" s="778"/>
      <c r="DB8" s="776">
        <v>57</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8</v>
      </c>
      <c r="R9" s="784"/>
      <c r="S9" s="784"/>
      <c r="T9" s="784"/>
      <c r="U9" s="784"/>
      <c r="V9" s="784">
        <v>8</v>
      </c>
      <c r="W9" s="784"/>
      <c r="X9" s="784"/>
      <c r="Y9" s="784"/>
      <c r="Z9" s="784"/>
      <c r="AA9" s="784" t="s">
        <v>559</v>
      </c>
      <c r="AB9" s="784"/>
      <c r="AC9" s="784"/>
      <c r="AD9" s="784"/>
      <c r="AE9" s="785"/>
      <c r="AF9" s="786" t="s">
        <v>122</v>
      </c>
      <c r="AG9" s="787"/>
      <c r="AH9" s="787"/>
      <c r="AI9" s="787"/>
      <c r="AJ9" s="788"/>
      <c r="AK9" s="769" t="s">
        <v>559</v>
      </c>
      <c r="AL9" s="770"/>
      <c r="AM9" s="770"/>
      <c r="AN9" s="770"/>
      <c r="AO9" s="770"/>
      <c r="AP9" s="770" t="s">
        <v>559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10</v>
      </c>
      <c r="R10" s="784"/>
      <c r="S10" s="784"/>
      <c r="T10" s="784"/>
      <c r="U10" s="784"/>
      <c r="V10" s="784">
        <v>10</v>
      </c>
      <c r="W10" s="784"/>
      <c r="X10" s="784"/>
      <c r="Y10" s="784"/>
      <c r="Z10" s="784"/>
      <c r="AA10" s="784" t="s">
        <v>559</v>
      </c>
      <c r="AB10" s="784"/>
      <c r="AC10" s="784"/>
      <c r="AD10" s="784"/>
      <c r="AE10" s="785"/>
      <c r="AF10" s="786" t="s">
        <v>122</v>
      </c>
      <c r="AG10" s="787"/>
      <c r="AH10" s="787"/>
      <c r="AI10" s="787"/>
      <c r="AJ10" s="788"/>
      <c r="AK10" s="769" t="s">
        <v>559</v>
      </c>
      <c r="AL10" s="770"/>
      <c r="AM10" s="770"/>
      <c r="AN10" s="770"/>
      <c r="AO10" s="770"/>
      <c r="AP10" s="770">
        <v>19</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t="s">
        <v>378</v>
      </c>
      <c r="C11" s="781"/>
      <c r="D11" s="781"/>
      <c r="E11" s="781"/>
      <c r="F11" s="781"/>
      <c r="G11" s="781"/>
      <c r="H11" s="781"/>
      <c r="I11" s="781"/>
      <c r="J11" s="781"/>
      <c r="K11" s="781"/>
      <c r="L11" s="781"/>
      <c r="M11" s="781"/>
      <c r="N11" s="781"/>
      <c r="O11" s="781"/>
      <c r="P11" s="782"/>
      <c r="Q11" s="783">
        <v>2</v>
      </c>
      <c r="R11" s="784"/>
      <c r="S11" s="784"/>
      <c r="T11" s="784"/>
      <c r="U11" s="784"/>
      <c r="V11" s="784">
        <v>2</v>
      </c>
      <c r="W11" s="784"/>
      <c r="X11" s="784"/>
      <c r="Y11" s="784"/>
      <c r="Z11" s="784"/>
      <c r="AA11" s="784" t="s">
        <v>559</v>
      </c>
      <c r="AB11" s="784"/>
      <c r="AC11" s="784"/>
      <c r="AD11" s="784"/>
      <c r="AE11" s="785"/>
      <c r="AF11" s="786" t="s">
        <v>122</v>
      </c>
      <c r="AG11" s="787"/>
      <c r="AH11" s="787"/>
      <c r="AI11" s="787"/>
      <c r="AJ11" s="788"/>
      <c r="AK11" s="769" t="s">
        <v>559</v>
      </c>
      <c r="AL11" s="770"/>
      <c r="AM11" s="770"/>
      <c r="AN11" s="770"/>
      <c r="AO11" s="770"/>
      <c r="AP11" s="770" t="s">
        <v>559</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380</v>
      </c>
      <c r="B23" s="789" t="s">
        <v>381</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252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392</v>
      </c>
      <c r="C28" s="750"/>
      <c r="D28" s="750"/>
      <c r="E28" s="750"/>
      <c r="F28" s="750"/>
      <c r="G28" s="750"/>
      <c r="H28" s="750"/>
      <c r="I28" s="750"/>
      <c r="J28" s="750"/>
      <c r="K28" s="750"/>
      <c r="L28" s="750"/>
      <c r="M28" s="750"/>
      <c r="N28" s="750"/>
      <c r="O28" s="750"/>
      <c r="P28" s="751"/>
      <c r="Q28" s="822">
        <v>687</v>
      </c>
      <c r="R28" s="823"/>
      <c r="S28" s="823"/>
      <c r="T28" s="823"/>
      <c r="U28" s="823"/>
      <c r="V28" s="823">
        <v>669</v>
      </c>
      <c r="W28" s="823"/>
      <c r="X28" s="823"/>
      <c r="Y28" s="823"/>
      <c r="Z28" s="823"/>
      <c r="AA28" s="823">
        <v>17</v>
      </c>
      <c r="AB28" s="823"/>
      <c r="AC28" s="823"/>
      <c r="AD28" s="823"/>
      <c r="AE28" s="824"/>
      <c r="AF28" s="825">
        <v>17</v>
      </c>
      <c r="AG28" s="823"/>
      <c r="AH28" s="823"/>
      <c r="AI28" s="823"/>
      <c r="AJ28" s="826"/>
      <c r="AK28" s="827">
        <v>58</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393</v>
      </c>
      <c r="C29" s="781"/>
      <c r="D29" s="781"/>
      <c r="E29" s="781"/>
      <c r="F29" s="781"/>
      <c r="G29" s="781"/>
      <c r="H29" s="781"/>
      <c r="I29" s="781"/>
      <c r="J29" s="781"/>
      <c r="K29" s="781"/>
      <c r="L29" s="781"/>
      <c r="M29" s="781"/>
      <c r="N29" s="781"/>
      <c r="O29" s="781"/>
      <c r="P29" s="782"/>
      <c r="Q29" s="783">
        <v>18</v>
      </c>
      <c r="R29" s="784"/>
      <c r="S29" s="784"/>
      <c r="T29" s="784"/>
      <c r="U29" s="784"/>
      <c r="V29" s="784">
        <v>18</v>
      </c>
      <c r="W29" s="784"/>
      <c r="X29" s="784"/>
      <c r="Y29" s="784"/>
      <c r="Z29" s="784"/>
      <c r="AA29" s="784" t="s">
        <v>559</v>
      </c>
      <c r="AB29" s="784"/>
      <c r="AC29" s="784"/>
      <c r="AD29" s="784"/>
      <c r="AE29" s="785"/>
      <c r="AF29" s="786" t="s">
        <v>122</v>
      </c>
      <c r="AG29" s="787"/>
      <c r="AH29" s="787"/>
      <c r="AI29" s="787"/>
      <c r="AJ29" s="788"/>
      <c r="AK29" s="834">
        <v>18</v>
      </c>
      <c r="AL29" s="830"/>
      <c r="AM29" s="830"/>
      <c r="AN29" s="830"/>
      <c r="AO29" s="830"/>
      <c r="AP29" s="830">
        <v>5</v>
      </c>
      <c r="AQ29" s="830"/>
      <c r="AR29" s="830"/>
      <c r="AS29" s="830"/>
      <c r="AT29" s="830"/>
      <c r="AU29" s="830" t="s">
        <v>559</v>
      </c>
      <c r="AV29" s="830"/>
      <c r="AW29" s="830"/>
      <c r="AX29" s="830"/>
      <c r="AY29" s="830"/>
      <c r="AZ29" s="831" t="s">
        <v>559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394</v>
      </c>
      <c r="C30" s="781"/>
      <c r="D30" s="781"/>
      <c r="E30" s="781"/>
      <c r="F30" s="781"/>
      <c r="G30" s="781"/>
      <c r="H30" s="781"/>
      <c r="I30" s="781"/>
      <c r="J30" s="781"/>
      <c r="K30" s="781"/>
      <c r="L30" s="781"/>
      <c r="M30" s="781"/>
      <c r="N30" s="781"/>
      <c r="O30" s="781"/>
      <c r="P30" s="782"/>
      <c r="Q30" s="783">
        <v>715</v>
      </c>
      <c r="R30" s="784"/>
      <c r="S30" s="784"/>
      <c r="T30" s="784"/>
      <c r="U30" s="784"/>
      <c r="V30" s="784">
        <v>677</v>
      </c>
      <c r="W30" s="784"/>
      <c r="X30" s="784"/>
      <c r="Y30" s="784"/>
      <c r="Z30" s="784"/>
      <c r="AA30" s="784">
        <v>39</v>
      </c>
      <c r="AB30" s="784"/>
      <c r="AC30" s="784"/>
      <c r="AD30" s="784"/>
      <c r="AE30" s="785"/>
      <c r="AF30" s="786">
        <v>39</v>
      </c>
      <c r="AG30" s="787"/>
      <c r="AH30" s="787"/>
      <c r="AI30" s="787"/>
      <c r="AJ30" s="788"/>
      <c r="AK30" s="834">
        <v>105</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395</v>
      </c>
      <c r="C31" s="781"/>
      <c r="D31" s="781"/>
      <c r="E31" s="781"/>
      <c r="F31" s="781"/>
      <c r="G31" s="781"/>
      <c r="H31" s="781"/>
      <c r="I31" s="781"/>
      <c r="J31" s="781"/>
      <c r="K31" s="781"/>
      <c r="L31" s="781"/>
      <c r="M31" s="781"/>
      <c r="N31" s="781"/>
      <c r="O31" s="781"/>
      <c r="P31" s="782"/>
      <c r="Q31" s="783">
        <v>6</v>
      </c>
      <c r="R31" s="784"/>
      <c r="S31" s="784"/>
      <c r="T31" s="784"/>
      <c r="U31" s="784"/>
      <c r="V31" s="784">
        <v>6</v>
      </c>
      <c r="W31" s="784"/>
      <c r="X31" s="784"/>
      <c r="Y31" s="784"/>
      <c r="Z31" s="784"/>
      <c r="AA31" s="784" t="s">
        <v>559</v>
      </c>
      <c r="AB31" s="784"/>
      <c r="AC31" s="784"/>
      <c r="AD31" s="784"/>
      <c r="AE31" s="785"/>
      <c r="AF31" s="786" t="s">
        <v>122</v>
      </c>
      <c r="AG31" s="787"/>
      <c r="AH31" s="787"/>
      <c r="AI31" s="787"/>
      <c r="AJ31" s="788"/>
      <c r="AK31" s="834">
        <v>3</v>
      </c>
      <c r="AL31" s="830"/>
      <c r="AM31" s="830"/>
      <c r="AN31" s="830"/>
      <c r="AO31" s="830"/>
      <c r="AP31" s="830" t="s">
        <v>559</v>
      </c>
      <c r="AQ31" s="830"/>
      <c r="AR31" s="830"/>
      <c r="AS31" s="830"/>
      <c r="AT31" s="830"/>
      <c r="AU31" s="830" t="s">
        <v>559</v>
      </c>
      <c r="AV31" s="830"/>
      <c r="AW31" s="830"/>
      <c r="AX31" s="830"/>
      <c r="AY31" s="830"/>
      <c r="AZ31" s="831" t="s">
        <v>559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396</v>
      </c>
      <c r="C32" s="781"/>
      <c r="D32" s="781"/>
      <c r="E32" s="781"/>
      <c r="F32" s="781"/>
      <c r="G32" s="781"/>
      <c r="H32" s="781"/>
      <c r="I32" s="781"/>
      <c r="J32" s="781"/>
      <c r="K32" s="781"/>
      <c r="L32" s="781"/>
      <c r="M32" s="781"/>
      <c r="N32" s="781"/>
      <c r="O32" s="781"/>
      <c r="P32" s="782"/>
      <c r="Q32" s="783">
        <v>144</v>
      </c>
      <c r="R32" s="784"/>
      <c r="S32" s="784"/>
      <c r="T32" s="784"/>
      <c r="U32" s="784"/>
      <c r="V32" s="784">
        <v>144</v>
      </c>
      <c r="W32" s="784"/>
      <c r="X32" s="784"/>
      <c r="Y32" s="784"/>
      <c r="Z32" s="784"/>
      <c r="AA32" s="784">
        <v>0</v>
      </c>
      <c r="AB32" s="784"/>
      <c r="AC32" s="784"/>
      <c r="AD32" s="784"/>
      <c r="AE32" s="785"/>
      <c r="AF32" s="786">
        <v>0</v>
      </c>
      <c r="AG32" s="787"/>
      <c r="AH32" s="787"/>
      <c r="AI32" s="787"/>
      <c r="AJ32" s="788"/>
      <c r="AK32" s="834">
        <v>37</v>
      </c>
      <c r="AL32" s="830"/>
      <c r="AM32" s="830"/>
      <c r="AN32" s="830"/>
      <c r="AO32" s="830"/>
      <c r="AP32" s="830" t="s">
        <v>559</v>
      </c>
      <c r="AQ32" s="830"/>
      <c r="AR32" s="830"/>
      <c r="AS32" s="830"/>
      <c r="AT32" s="830"/>
      <c r="AU32" s="830" t="s">
        <v>559</v>
      </c>
      <c r="AV32" s="830"/>
      <c r="AW32" s="830"/>
      <c r="AX32" s="830"/>
      <c r="AY32" s="830"/>
      <c r="AZ32" s="831" t="s">
        <v>559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252</v>
      </c>
      <c r="R33" s="784"/>
      <c r="S33" s="784"/>
      <c r="T33" s="784"/>
      <c r="U33" s="784"/>
      <c r="V33" s="784">
        <v>304</v>
      </c>
      <c r="W33" s="784"/>
      <c r="X33" s="784"/>
      <c r="Y33" s="784"/>
      <c r="Z33" s="784"/>
      <c r="AA33" s="784">
        <v>-52</v>
      </c>
      <c r="AB33" s="784"/>
      <c r="AC33" s="784"/>
      <c r="AD33" s="784"/>
      <c r="AE33" s="785"/>
      <c r="AF33" s="786">
        <v>239</v>
      </c>
      <c r="AG33" s="787"/>
      <c r="AH33" s="787"/>
      <c r="AI33" s="787"/>
      <c r="AJ33" s="788"/>
      <c r="AK33" s="834">
        <v>3</v>
      </c>
      <c r="AL33" s="830"/>
      <c r="AM33" s="830"/>
      <c r="AN33" s="830"/>
      <c r="AO33" s="830"/>
      <c r="AP33" s="830">
        <v>629</v>
      </c>
      <c r="AQ33" s="830"/>
      <c r="AR33" s="830"/>
      <c r="AS33" s="830"/>
      <c r="AT33" s="830"/>
      <c r="AU33" s="830">
        <v>43</v>
      </c>
      <c r="AV33" s="830"/>
      <c r="AW33" s="830"/>
      <c r="AX33" s="830"/>
      <c r="AY33" s="830"/>
      <c r="AZ33" s="831" t="s">
        <v>559</v>
      </c>
      <c r="BA33" s="831"/>
      <c r="BB33" s="831"/>
      <c r="BC33" s="831"/>
      <c r="BD33" s="831"/>
      <c r="BE33" s="832" t="s">
        <v>398</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399</v>
      </c>
      <c r="C34" s="781"/>
      <c r="D34" s="781"/>
      <c r="E34" s="781"/>
      <c r="F34" s="781"/>
      <c r="G34" s="781"/>
      <c r="H34" s="781"/>
      <c r="I34" s="781"/>
      <c r="J34" s="781"/>
      <c r="K34" s="781"/>
      <c r="L34" s="781"/>
      <c r="M34" s="781"/>
      <c r="N34" s="781"/>
      <c r="O34" s="781"/>
      <c r="P34" s="782"/>
      <c r="Q34" s="783">
        <v>345</v>
      </c>
      <c r="R34" s="784"/>
      <c r="S34" s="784"/>
      <c r="T34" s="784"/>
      <c r="U34" s="784"/>
      <c r="V34" s="784">
        <v>424</v>
      </c>
      <c r="W34" s="784"/>
      <c r="X34" s="784"/>
      <c r="Y34" s="784"/>
      <c r="Z34" s="784"/>
      <c r="AA34" s="784">
        <v>-80</v>
      </c>
      <c r="AB34" s="784"/>
      <c r="AC34" s="784"/>
      <c r="AD34" s="784"/>
      <c r="AE34" s="785"/>
      <c r="AF34" s="786">
        <v>45</v>
      </c>
      <c r="AG34" s="787"/>
      <c r="AH34" s="787"/>
      <c r="AI34" s="787"/>
      <c r="AJ34" s="788"/>
      <c r="AK34" s="834">
        <v>161</v>
      </c>
      <c r="AL34" s="830"/>
      <c r="AM34" s="830"/>
      <c r="AN34" s="830"/>
      <c r="AO34" s="830"/>
      <c r="AP34" s="830">
        <v>912</v>
      </c>
      <c r="AQ34" s="830"/>
      <c r="AR34" s="830"/>
      <c r="AS34" s="830"/>
      <c r="AT34" s="830"/>
      <c r="AU34" s="830">
        <v>623</v>
      </c>
      <c r="AV34" s="830"/>
      <c r="AW34" s="830"/>
      <c r="AX34" s="830"/>
      <c r="AY34" s="830"/>
      <c r="AZ34" s="831" t="s">
        <v>559</v>
      </c>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380</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560</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559</v>
      </c>
      <c r="AQ68" s="866"/>
      <c r="AR68" s="866"/>
      <c r="AS68" s="866"/>
      <c r="AT68" s="866"/>
      <c r="AU68" s="866" t="s">
        <v>559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561</v>
      </c>
      <c r="C69" s="874"/>
      <c r="D69" s="874"/>
      <c r="E69" s="874"/>
      <c r="F69" s="874"/>
      <c r="G69" s="874"/>
      <c r="H69" s="874"/>
      <c r="I69" s="874"/>
      <c r="J69" s="874"/>
      <c r="K69" s="874"/>
      <c r="L69" s="874"/>
      <c r="M69" s="874"/>
      <c r="N69" s="874"/>
      <c r="O69" s="874"/>
      <c r="P69" s="875"/>
      <c r="Q69" s="876">
        <v>15213</v>
      </c>
      <c r="R69" s="830"/>
      <c r="S69" s="830"/>
      <c r="T69" s="830"/>
      <c r="U69" s="830"/>
      <c r="V69" s="830">
        <v>15014</v>
      </c>
      <c r="W69" s="830"/>
      <c r="X69" s="830"/>
      <c r="Y69" s="830"/>
      <c r="Z69" s="830"/>
      <c r="AA69" s="830">
        <v>198</v>
      </c>
      <c r="AB69" s="830"/>
      <c r="AC69" s="830"/>
      <c r="AD69" s="830"/>
      <c r="AE69" s="830"/>
      <c r="AF69" s="830">
        <v>198</v>
      </c>
      <c r="AG69" s="830"/>
      <c r="AH69" s="830"/>
      <c r="AI69" s="830"/>
      <c r="AJ69" s="830"/>
      <c r="AK69" s="830">
        <v>470</v>
      </c>
      <c r="AL69" s="830"/>
      <c r="AM69" s="830"/>
      <c r="AN69" s="830"/>
      <c r="AO69" s="830"/>
      <c r="AP69" s="830">
        <v>4568</v>
      </c>
      <c r="AQ69" s="830"/>
      <c r="AR69" s="830"/>
      <c r="AS69" s="830"/>
      <c r="AT69" s="830"/>
      <c r="AU69" s="830">
        <v>35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562</v>
      </c>
      <c r="C70" s="874"/>
      <c r="D70" s="874"/>
      <c r="E70" s="874"/>
      <c r="F70" s="874"/>
      <c r="G70" s="874"/>
      <c r="H70" s="874"/>
      <c r="I70" s="874"/>
      <c r="J70" s="874"/>
      <c r="K70" s="874"/>
      <c r="L70" s="874"/>
      <c r="M70" s="874"/>
      <c r="N70" s="874"/>
      <c r="O70" s="874"/>
      <c r="P70" s="875"/>
      <c r="Q70" s="876">
        <v>6</v>
      </c>
      <c r="R70" s="830"/>
      <c r="S70" s="830"/>
      <c r="T70" s="830"/>
      <c r="U70" s="830"/>
      <c r="V70" s="830">
        <v>1</v>
      </c>
      <c r="W70" s="830"/>
      <c r="X70" s="830"/>
      <c r="Y70" s="830"/>
      <c r="Z70" s="830"/>
      <c r="AA70" s="830">
        <v>5</v>
      </c>
      <c r="AB70" s="830"/>
      <c r="AC70" s="830"/>
      <c r="AD70" s="830"/>
      <c r="AE70" s="830"/>
      <c r="AF70" s="830">
        <v>5</v>
      </c>
      <c r="AG70" s="830"/>
      <c r="AH70" s="830"/>
      <c r="AI70" s="830"/>
      <c r="AJ70" s="830"/>
      <c r="AK70" s="830" t="s">
        <v>559</v>
      </c>
      <c r="AL70" s="830"/>
      <c r="AM70" s="830"/>
      <c r="AN70" s="830"/>
      <c r="AO70" s="830"/>
      <c r="AP70" s="830" t="s">
        <v>559</v>
      </c>
      <c r="AQ70" s="830"/>
      <c r="AR70" s="830"/>
      <c r="AS70" s="830"/>
      <c r="AT70" s="830"/>
      <c r="AU70" s="830" t="s">
        <v>559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563</v>
      </c>
      <c r="C71" s="874"/>
      <c r="D71" s="874"/>
      <c r="E71" s="874"/>
      <c r="F71" s="874"/>
      <c r="G71" s="874"/>
      <c r="H71" s="874"/>
      <c r="I71" s="874"/>
      <c r="J71" s="874"/>
      <c r="K71" s="874"/>
      <c r="L71" s="874"/>
      <c r="M71" s="874"/>
      <c r="N71" s="874"/>
      <c r="O71" s="874"/>
      <c r="P71" s="875"/>
      <c r="Q71" s="876">
        <v>187</v>
      </c>
      <c r="R71" s="830"/>
      <c r="S71" s="830"/>
      <c r="T71" s="830"/>
      <c r="U71" s="830"/>
      <c r="V71" s="830">
        <v>176</v>
      </c>
      <c r="W71" s="830"/>
      <c r="X71" s="830"/>
      <c r="Y71" s="830"/>
      <c r="Z71" s="830"/>
      <c r="AA71" s="830">
        <v>11</v>
      </c>
      <c r="AB71" s="830"/>
      <c r="AC71" s="830"/>
      <c r="AD71" s="830"/>
      <c r="AE71" s="830"/>
      <c r="AF71" s="830">
        <v>11</v>
      </c>
      <c r="AG71" s="830"/>
      <c r="AH71" s="830"/>
      <c r="AI71" s="830"/>
      <c r="AJ71" s="830"/>
      <c r="AK71" s="830" t="s">
        <v>559</v>
      </c>
      <c r="AL71" s="830"/>
      <c r="AM71" s="830"/>
      <c r="AN71" s="830"/>
      <c r="AO71" s="830"/>
      <c r="AP71" s="830" t="s">
        <v>559</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380</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288646</v>
      </c>
      <c r="AB110" s="900"/>
      <c r="AC110" s="900"/>
      <c r="AD110" s="900"/>
      <c r="AE110" s="901"/>
      <c r="AF110" s="902">
        <v>325122</v>
      </c>
      <c r="AG110" s="900"/>
      <c r="AH110" s="900"/>
      <c r="AI110" s="900"/>
      <c r="AJ110" s="901"/>
      <c r="AK110" s="902">
        <v>376166</v>
      </c>
      <c r="AL110" s="900"/>
      <c r="AM110" s="900"/>
      <c r="AN110" s="900"/>
      <c r="AO110" s="901"/>
      <c r="AP110" s="903">
        <v>18</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4835891</v>
      </c>
      <c r="BR110" s="931"/>
      <c r="BS110" s="931"/>
      <c r="BT110" s="931"/>
      <c r="BU110" s="931"/>
      <c r="BV110" s="931">
        <v>4760048</v>
      </c>
      <c r="BW110" s="931"/>
      <c r="BX110" s="931"/>
      <c r="BY110" s="931"/>
      <c r="BZ110" s="931"/>
      <c r="CA110" s="931">
        <v>4625956</v>
      </c>
      <c r="CB110" s="931"/>
      <c r="CC110" s="931"/>
      <c r="CD110" s="931"/>
      <c r="CE110" s="931"/>
      <c r="CF110" s="944">
        <v>221.6</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671018</v>
      </c>
      <c r="BR112" s="926"/>
      <c r="BS112" s="926"/>
      <c r="BT112" s="926"/>
      <c r="BU112" s="926"/>
      <c r="BV112" s="926">
        <v>674142</v>
      </c>
      <c r="BW112" s="926"/>
      <c r="BX112" s="926"/>
      <c r="BY112" s="926"/>
      <c r="BZ112" s="926"/>
      <c r="CA112" s="926">
        <v>665683</v>
      </c>
      <c r="CB112" s="926"/>
      <c r="CC112" s="926"/>
      <c r="CD112" s="926"/>
      <c r="CE112" s="926"/>
      <c r="CF112" s="920">
        <v>31.9</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97683</v>
      </c>
      <c r="AB113" s="938"/>
      <c r="AC113" s="938"/>
      <c r="AD113" s="938"/>
      <c r="AE113" s="939"/>
      <c r="AF113" s="940">
        <v>102900</v>
      </c>
      <c r="AG113" s="938"/>
      <c r="AH113" s="938"/>
      <c r="AI113" s="938"/>
      <c r="AJ113" s="939"/>
      <c r="AK113" s="940">
        <v>108943</v>
      </c>
      <c r="AL113" s="938"/>
      <c r="AM113" s="938"/>
      <c r="AN113" s="938"/>
      <c r="AO113" s="939"/>
      <c r="AP113" s="941">
        <v>5.2</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38383</v>
      </c>
      <c r="BR113" s="926"/>
      <c r="BS113" s="926"/>
      <c r="BT113" s="926"/>
      <c r="BU113" s="926"/>
      <c r="BV113" s="926">
        <v>34952</v>
      </c>
      <c r="BW113" s="926"/>
      <c r="BX113" s="926"/>
      <c r="BY113" s="926"/>
      <c r="BZ113" s="926"/>
      <c r="CA113" s="926">
        <v>35289</v>
      </c>
      <c r="CB113" s="926"/>
      <c r="CC113" s="926"/>
      <c r="CD113" s="926"/>
      <c r="CE113" s="926"/>
      <c r="CF113" s="920">
        <v>1.7</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8963</v>
      </c>
      <c r="AB114" s="959"/>
      <c r="AC114" s="959"/>
      <c r="AD114" s="959"/>
      <c r="AE114" s="960"/>
      <c r="AF114" s="961">
        <v>9090</v>
      </c>
      <c r="AG114" s="959"/>
      <c r="AH114" s="959"/>
      <c r="AI114" s="959"/>
      <c r="AJ114" s="960"/>
      <c r="AK114" s="961">
        <v>10395</v>
      </c>
      <c r="AL114" s="959"/>
      <c r="AM114" s="959"/>
      <c r="AN114" s="959"/>
      <c r="AO114" s="960"/>
      <c r="AP114" s="962">
        <v>0.5</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693644</v>
      </c>
      <c r="BR114" s="926"/>
      <c r="BS114" s="926"/>
      <c r="BT114" s="926"/>
      <c r="BU114" s="926"/>
      <c r="BV114" s="926">
        <v>667477</v>
      </c>
      <c r="BW114" s="926"/>
      <c r="BX114" s="926"/>
      <c r="BY114" s="926"/>
      <c r="BZ114" s="926"/>
      <c r="CA114" s="926">
        <v>626312</v>
      </c>
      <c r="CB114" s="926"/>
      <c r="CC114" s="926"/>
      <c r="CD114" s="926"/>
      <c r="CE114" s="926"/>
      <c r="CF114" s="920">
        <v>30</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27743</v>
      </c>
      <c r="BR115" s="926"/>
      <c r="BS115" s="926"/>
      <c r="BT115" s="926"/>
      <c r="BU115" s="926"/>
      <c r="BV115" s="926">
        <v>27743</v>
      </c>
      <c r="BW115" s="926"/>
      <c r="BX115" s="926"/>
      <c r="BY115" s="926"/>
      <c r="BZ115" s="926"/>
      <c r="CA115" s="926">
        <v>27730</v>
      </c>
      <c r="CB115" s="926"/>
      <c r="CC115" s="926"/>
      <c r="CD115" s="926"/>
      <c r="CE115" s="926"/>
      <c r="CF115" s="920">
        <v>1.3</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10</v>
      </c>
      <c r="AL116" s="959"/>
      <c r="AM116" s="959"/>
      <c r="AN116" s="959"/>
      <c r="AO116" s="960"/>
      <c r="AP116" s="962">
        <v>0</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395292</v>
      </c>
      <c r="AB117" s="979"/>
      <c r="AC117" s="979"/>
      <c r="AD117" s="979"/>
      <c r="AE117" s="980"/>
      <c r="AF117" s="981">
        <v>437112</v>
      </c>
      <c r="AG117" s="979"/>
      <c r="AH117" s="979"/>
      <c r="AI117" s="979"/>
      <c r="AJ117" s="980"/>
      <c r="AK117" s="981">
        <v>495514</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6266679</v>
      </c>
      <c r="BR119" s="1000"/>
      <c r="BS119" s="1000"/>
      <c r="BT119" s="1000"/>
      <c r="BU119" s="1000"/>
      <c r="BV119" s="1000">
        <v>6164362</v>
      </c>
      <c r="BW119" s="1000"/>
      <c r="BX119" s="1000"/>
      <c r="BY119" s="1000"/>
      <c r="BZ119" s="1000"/>
      <c r="CA119" s="1000">
        <v>5980970</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1533922</v>
      </c>
      <c r="BR120" s="931"/>
      <c r="BS120" s="931"/>
      <c r="BT120" s="931"/>
      <c r="BU120" s="931"/>
      <c r="BV120" s="931">
        <v>1407026</v>
      </c>
      <c r="BW120" s="931"/>
      <c r="BX120" s="931"/>
      <c r="BY120" s="931"/>
      <c r="BZ120" s="931"/>
      <c r="CA120" s="931">
        <v>1331472</v>
      </c>
      <c r="CB120" s="931"/>
      <c r="CC120" s="931"/>
      <c r="CD120" s="931"/>
      <c r="CE120" s="931"/>
      <c r="CF120" s="944">
        <v>63.8</v>
      </c>
      <c r="CG120" s="945"/>
      <c r="CH120" s="945"/>
      <c r="CI120" s="945"/>
      <c r="CJ120" s="945"/>
      <c r="CK120" s="1006" t="s">
        <v>450</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653584</v>
      </c>
      <c r="DH120" s="931"/>
      <c r="DI120" s="931"/>
      <c r="DJ120" s="931"/>
      <c r="DK120" s="931"/>
      <c r="DL120" s="931">
        <v>647293</v>
      </c>
      <c r="DM120" s="931"/>
      <c r="DN120" s="931"/>
      <c r="DO120" s="931"/>
      <c r="DP120" s="931"/>
      <c r="DQ120" s="931">
        <v>622893</v>
      </c>
      <c r="DR120" s="931"/>
      <c r="DS120" s="931"/>
      <c r="DT120" s="931"/>
      <c r="DU120" s="931"/>
      <c r="DV120" s="932">
        <v>29.8</v>
      </c>
      <c r="DW120" s="932"/>
      <c r="DX120" s="932"/>
      <c r="DY120" s="932"/>
      <c r="DZ120" s="933"/>
    </row>
    <row r="121" spans="1:130" s="218" customFormat="1" ht="26.25"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56533</v>
      </c>
      <c r="BR121" s="926"/>
      <c r="BS121" s="926"/>
      <c r="BT121" s="926"/>
      <c r="BU121" s="926"/>
      <c r="BV121" s="926">
        <v>56533</v>
      </c>
      <c r="BW121" s="926"/>
      <c r="BX121" s="926"/>
      <c r="BY121" s="926"/>
      <c r="BZ121" s="926"/>
      <c r="CA121" s="926">
        <v>56533</v>
      </c>
      <c r="CB121" s="926"/>
      <c r="CC121" s="926"/>
      <c r="CD121" s="926"/>
      <c r="CE121" s="926"/>
      <c r="CF121" s="920">
        <v>2.7</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17434</v>
      </c>
      <c r="DH121" s="926"/>
      <c r="DI121" s="926"/>
      <c r="DJ121" s="926"/>
      <c r="DK121" s="926"/>
      <c r="DL121" s="926">
        <v>26849</v>
      </c>
      <c r="DM121" s="926"/>
      <c r="DN121" s="926"/>
      <c r="DO121" s="926"/>
      <c r="DP121" s="926"/>
      <c r="DQ121" s="926">
        <v>42790</v>
      </c>
      <c r="DR121" s="926"/>
      <c r="DS121" s="926"/>
      <c r="DT121" s="926"/>
      <c r="DU121" s="926"/>
      <c r="DV121" s="927">
        <v>2</v>
      </c>
      <c r="DW121" s="927"/>
      <c r="DX121" s="927"/>
      <c r="DY121" s="927"/>
      <c r="DZ121" s="928"/>
    </row>
    <row r="122" spans="1:130" s="218" customFormat="1" ht="26.25"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3699278</v>
      </c>
      <c r="BR122" s="1000"/>
      <c r="BS122" s="1000"/>
      <c r="BT122" s="1000"/>
      <c r="BU122" s="1000"/>
      <c r="BV122" s="1000">
        <v>3577369</v>
      </c>
      <c r="BW122" s="1000"/>
      <c r="BX122" s="1000"/>
      <c r="BY122" s="1000"/>
      <c r="BZ122" s="1000"/>
      <c r="CA122" s="1000">
        <v>3478241</v>
      </c>
      <c r="CB122" s="1000"/>
      <c r="CC122" s="1000"/>
      <c r="CD122" s="1000"/>
      <c r="CE122" s="1000"/>
      <c r="CF122" s="1017">
        <v>166.6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5289733</v>
      </c>
      <c r="BR123" s="1064"/>
      <c r="BS123" s="1064"/>
      <c r="BT123" s="1064"/>
      <c r="BU123" s="1064"/>
      <c r="BV123" s="1064">
        <v>5040928</v>
      </c>
      <c r="BW123" s="1064"/>
      <c r="BX123" s="1064"/>
      <c r="BY123" s="1064"/>
      <c r="BZ123" s="1064"/>
      <c r="CA123" s="1064">
        <v>4866246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48.5</v>
      </c>
      <c r="BR124" s="1027"/>
      <c r="BS124" s="1027"/>
      <c r="BT124" s="1027"/>
      <c r="BU124" s="1027"/>
      <c r="BV124" s="1027">
        <v>55</v>
      </c>
      <c r="BW124" s="1027"/>
      <c r="BX124" s="1027"/>
      <c r="BY124" s="1027"/>
      <c r="BZ124" s="1027"/>
      <c r="CA124" s="1027">
        <v>53.3</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v>27743</v>
      </c>
      <c r="DH126" s="926"/>
      <c r="DI126" s="926"/>
      <c r="DJ126" s="926"/>
      <c r="DK126" s="926"/>
      <c r="DL126" s="926">
        <v>27743</v>
      </c>
      <c r="DM126" s="926"/>
      <c r="DN126" s="926"/>
      <c r="DO126" s="926"/>
      <c r="DP126" s="926"/>
      <c r="DQ126" s="926">
        <v>27730</v>
      </c>
      <c r="DR126" s="926"/>
      <c r="DS126" s="926"/>
      <c r="DT126" s="926"/>
      <c r="DU126" s="926"/>
      <c r="DV126" s="927">
        <v>1.3</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56</v>
      </c>
      <c r="AB128" s="1046"/>
      <c r="AC128" s="1046"/>
      <c r="AD128" s="1046"/>
      <c r="AE128" s="1047"/>
      <c r="AF128" s="1048">
        <v>56</v>
      </c>
      <c r="AG128" s="1046"/>
      <c r="AH128" s="1046"/>
      <c r="AI128" s="1046"/>
      <c r="AJ128" s="1047"/>
      <c r="AK128" s="1048">
        <v>4657</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2301853</v>
      </c>
      <c r="AB129" s="959"/>
      <c r="AC129" s="959"/>
      <c r="AD129" s="959"/>
      <c r="AE129" s="960"/>
      <c r="AF129" s="961">
        <v>2339847</v>
      </c>
      <c r="AG129" s="959"/>
      <c r="AH129" s="959"/>
      <c r="AI129" s="959"/>
      <c r="AJ129" s="960"/>
      <c r="AK129" s="961">
        <v>2389766</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290722</v>
      </c>
      <c r="AB130" s="959"/>
      <c r="AC130" s="959"/>
      <c r="AD130" s="959"/>
      <c r="AE130" s="960"/>
      <c r="AF130" s="961">
        <v>298822</v>
      </c>
      <c r="AG130" s="959"/>
      <c r="AH130" s="959"/>
      <c r="AI130" s="959"/>
      <c r="AJ130" s="960"/>
      <c r="AK130" s="961">
        <v>301814</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2011131</v>
      </c>
      <c r="AB131" s="986"/>
      <c r="AC131" s="986"/>
      <c r="AD131" s="986"/>
      <c r="AE131" s="987"/>
      <c r="AF131" s="985">
        <v>2041025</v>
      </c>
      <c r="AG131" s="986"/>
      <c r="AH131" s="986"/>
      <c r="AI131" s="986"/>
      <c r="AJ131" s="987"/>
      <c r="AK131" s="985">
        <v>2087952</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53.3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5.1967773360000002</v>
      </c>
      <c r="AB132" s="1097"/>
      <c r="AC132" s="1097"/>
      <c r="AD132" s="1097"/>
      <c r="AE132" s="1098"/>
      <c r="AF132" s="1099">
        <v>6.772773484</v>
      </c>
      <c r="AG132" s="1097"/>
      <c r="AH132" s="1097"/>
      <c r="AI132" s="1097"/>
      <c r="AJ132" s="1098"/>
      <c r="AK132" s="1099">
        <v>9.0539916629999997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4.2</v>
      </c>
      <c r="AB133" s="1080"/>
      <c r="AC133" s="1080"/>
      <c r="AD133" s="1080"/>
      <c r="AE133" s="1081"/>
      <c r="AF133" s="1079">
        <v>5.3</v>
      </c>
      <c r="AG133" s="1080"/>
      <c r="AH133" s="1080"/>
      <c r="AI133" s="1080"/>
      <c r="AJ133" s="1081"/>
      <c r="AK133" s="1079">
        <v>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N55MYuizj3V+SIGSafQQpQROZWFNUDzXRmOuThY1wQfLk/Fgtw/3MRZ1ldxGN3kS4i+oIKaAEkjPmygbmgcew==" saltValue="VBnZXLMNXBFMkxlVg3MK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CEIe0DythhPasbUH3nn2Eaqag/SggOQhKXIotl8VYej6q/urQfUFCIdGZvC7SQu3imHxGXiRL7y0WgkPzMNq6w==" saltValue="qQNLX48HOh+9DKJZhTvV2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LF8sZhEP4SH+Z2xNhuqOd/pTkCiw3k+RLdonSnAeW7+qo1ZCJ06bXL0NRuA6wKVrEz0eTE1WJbP5zgSl+orEQ==" saltValue="so7Wylu6ZE0wXag2NJm1X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1097318</v>
      </c>
      <c r="AP9" s="269">
        <v>217334</v>
      </c>
      <c r="AQ9" s="270">
        <v>156369</v>
      </c>
      <c r="AR9" s="271">
        <v>39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92308</v>
      </c>
      <c r="AP10" s="272">
        <v>18282</v>
      </c>
      <c r="AQ10" s="273">
        <v>21449</v>
      </c>
      <c r="AR10" s="274">
        <v>-14.8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1663</v>
      </c>
      <c r="AR11" s="274" t="s">
        <v>491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v>34</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467</v>
      </c>
      <c r="AP13" s="272">
        <v>92</v>
      </c>
      <c r="AQ13" s="273">
        <v>5566</v>
      </c>
      <c r="AR13" s="274">
        <v>-98.3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8159</v>
      </c>
      <c r="AP14" s="272">
        <v>1616</v>
      </c>
      <c r="AQ14" s="273">
        <v>3589</v>
      </c>
      <c r="AR14" s="274">
        <v>-55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-115601</v>
      </c>
      <c r="AP15" s="272">
        <v>-22896</v>
      </c>
      <c r="AQ15" s="273">
        <v>-10547</v>
      </c>
      <c r="AR15" s="274">
        <v>117.1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1082651</v>
      </c>
      <c r="AP16" s="272">
        <v>214429</v>
      </c>
      <c r="AQ16" s="273">
        <v>178125</v>
      </c>
      <c r="AR16" s="274">
        <v>20.399999999999999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16.440000000000001</v>
      </c>
      <c r="AP21" s="286">
        <v>14.51</v>
      </c>
      <c r="AQ21" s="287">
        <v>1.93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96.8</v>
      </c>
      <c r="AP22" s="291">
        <v>95.5</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376166</v>
      </c>
      <c r="AP32" s="300">
        <v>74503</v>
      </c>
      <c r="AQ32" s="301">
        <v>89268</v>
      </c>
      <c r="AR32" s="302">
        <v>-16.5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t="s">
        <v>491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108943</v>
      </c>
      <c r="AP35" s="300">
        <v>21577</v>
      </c>
      <c r="AQ35" s="301">
        <v>17003</v>
      </c>
      <c r="AR35" s="302">
        <v>26.9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10395</v>
      </c>
      <c r="AP36" s="300">
        <v>2059</v>
      </c>
      <c r="AQ36" s="301">
        <v>5039</v>
      </c>
      <c r="AR36" s="302">
        <v>-59.1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491</v>
      </c>
      <c r="AP37" s="300" t="s">
        <v>491</v>
      </c>
      <c r="AQ37" s="301">
        <v>909</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10</v>
      </c>
      <c r="AP38" s="303">
        <v>2</v>
      </c>
      <c r="AQ38" s="304">
        <v>25</v>
      </c>
      <c r="AR38" s="292">
        <v>-92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-4657</v>
      </c>
      <c r="AP39" s="300">
        <v>-922</v>
      </c>
      <c r="AQ39" s="301">
        <v>-4913</v>
      </c>
      <c r="AR39" s="302">
        <v>-81.2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-301814</v>
      </c>
      <c r="AP40" s="300">
        <v>-59777</v>
      </c>
      <c r="AQ40" s="301">
        <v>-72657</v>
      </c>
      <c r="AR40" s="302">
        <v>-17.7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189043</v>
      </c>
      <c r="AP41" s="300">
        <v>37442</v>
      </c>
      <c r="AQ41" s="301">
        <v>34674</v>
      </c>
      <c r="AR41" s="302">
        <v>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944868</v>
      </c>
      <c r="AN51" s="322">
        <v>172705</v>
      </c>
      <c r="AO51" s="323">
        <v>76.7</v>
      </c>
      <c r="AP51" s="324">
        <v>125391</v>
      </c>
      <c r="AQ51" s="325">
        <v>-13.6</v>
      </c>
      <c r="AR51" s="326">
        <v>90.3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586684</v>
      </c>
      <c r="AN52" s="330">
        <v>107235</v>
      </c>
      <c r="AO52" s="331">
        <v>558.9</v>
      </c>
      <c r="AP52" s="332">
        <v>68516</v>
      </c>
      <c r="AQ52" s="333">
        <v>-18.2</v>
      </c>
      <c r="AR52" s="334">
        <v>577.1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1181710</v>
      </c>
      <c r="AN53" s="322">
        <v>219608</v>
      </c>
      <c r="AO53" s="323">
        <v>27.2</v>
      </c>
      <c r="AP53" s="324">
        <v>138402</v>
      </c>
      <c r="AQ53" s="325">
        <v>10.4</v>
      </c>
      <c r="AR53" s="326">
        <v>16.8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885064</v>
      </c>
      <c r="AN54" s="330">
        <v>164479</v>
      </c>
      <c r="AO54" s="331">
        <v>53.4</v>
      </c>
      <c r="AP54" s="332">
        <v>70652</v>
      </c>
      <c r="AQ54" s="333">
        <v>3.1</v>
      </c>
      <c r="AR54" s="334">
        <v>50.3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1716264</v>
      </c>
      <c r="AN55" s="322">
        <v>324558</v>
      </c>
      <c r="AO55" s="323">
        <v>47.8</v>
      </c>
      <c r="AP55" s="324">
        <v>146367</v>
      </c>
      <c r="AQ55" s="325">
        <v>5.8</v>
      </c>
      <c r="AR55" s="326">
        <v>42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1514969</v>
      </c>
      <c r="AN56" s="330">
        <v>286492</v>
      </c>
      <c r="AO56" s="331">
        <v>74.2</v>
      </c>
      <c r="AP56" s="332">
        <v>79441</v>
      </c>
      <c r="AQ56" s="333">
        <v>12.4</v>
      </c>
      <c r="AR56" s="334">
        <v>61.8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304799</v>
      </c>
      <c r="AN57" s="322">
        <v>58978</v>
      </c>
      <c r="AO57" s="323">
        <v>-81.8</v>
      </c>
      <c r="AP57" s="324">
        <v>165181</v>
      </c>
      <c r="AQ57" s="325">
        <v>12.9</v>
      </c>
      <c r="AR57" s="326">
        <v>-94.7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189862</v>
      </c>
      <c r="AN58" s="330">
        <v>36738</v>
      </c>
      <c r="AO58" s="331">
        <v>-87.2</v>
      </c>
      <c r="AP58" s="332">
        <v>82246</v>
      </c>
      <c r="AQ58" s="333">
        <v>3.5</v>
      </c>
      <c r="AR58" s="334">
        <v>-90.7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293781</v>
      </c>
      <c r="AN59" s="322">
        <v>58186</v>
      </c>
      <c r="AO59" s="323">
        <v>-1.3</v>
      </c>
      <c r="AP59" s="324">
        <v>166234</v>
      </c>
      <c r="AQ59" s="325">
        <v>0.6</v>
      </c>
      <c r="AR59" s="326">
        <v>-1.9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220995</v>
      </c>
      <c r="AN60" s="330">
        <v>43770</v>
      </c>
      <c r="AO60" s="331">
        <v>19.100000000000001</v>
      </c>
      <c r="AP60" s="332">
        <v>89789</v>
      </c>
      <c r="AQ60" s="333">
        <v>9.1999999999999993</v>
      </c>
      <c r="AR60" s="334">
        <v>9.9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888284</v>
      </c>
      <c r="AN61" s="337">
        <v>166807</v>
      </c>
      <c r="AO61" s="338">
        <v>13.7</v>
      </c>
      <c r="AP61" s="339">
        <v>148315</v>
      </c>
      <c r="AQ61" s="340">
        <v>3.2</v>
      </c>
      <c r="AR61" s="326">
        <v>10.5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679515</v>
      </c>
      <c r="AN62" s="330">
        <v>127743</v>
      </c>
      <c r="AO62" s="331">
        <v>123.7</v>
      </c>
      <c r="AP62" s="332">
        <v>78129</v>
      </c>
      <c r="AQ62" s="333">
        <v>2</v>
      </c>
      <c r="AR62" s="334">
        <v>121.7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eqVjzxy5TgReeZ45VsWMitymyHVTNo+Qs6etOA+FGGAZtXDoXBE5rfktQ24jyJODIqpQOCFUwABNF7NKnxmnA==" saltValue="ltg+U3SJcRSk6FgOVQdc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h1fm2eczQdsiBhJOnyan70yQNAeijS1RjINlugBuULk5lI6k/ynyjQIUcRsPV3xVE49zqnv834HtBD17f9OTMw==" saltValue="JxixvlmGQj5Ni6zundcCD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zU3hvUa7Txw9CklCXJN4bNKEmYi9iyGyXuM0o7weeWEbr7ug18d596s3uXIqdvPl/3ZUhm4BWCmkA5mBEiQQlQ==" saltValue="4lxRPoG2j5Ts34OHd9Ac2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30.44</v>
      </c>
      <c r="G47" s="12">
        <v>30.04</v>
      </c>
      <c r="H47" s="12">
        <v>31.42</v>
      </c>
      <c r="I47" s="12">
        <v>25.35</v>
      </c>
      <c r="J47" s="13">
        <v>24.83</v>
      </c>
    </row>
    <row r="48" spans="2:10" ht="57.75" customHeight="1" x14ac:dyDescent="0.2">
      <c r="B48" s="14"/>
      <c r="C48" s="1141" t="s">
        <v>4</v>
      </c>
      <c r="D48" s="1141"/>
      <c r="E48" s="1142"/>
      <c r="F48" s="15">
        <v>13.08</v>
      </c>
      <c r="G48" s="16">
        <v>17</v>
      </c>
      <c r="H48" s="16">
        <v>16.04</v>
      </c>
      <c r="I48" s="16">
        <v>17.010000000000002</v>
      </c>
      <c r="J48" s="17">
        <v>10.56</v>
      </c>
    </row>
    <row r="49" spans="2:10" ht="57.75" customHeight="1" thickBot="1" x14ac:dyDescent="0.25">
      <c r="B49" s="18"/>
      <c r="C49" s="1143" t="s">
        <v>5</v>
      </c>
      <c r="D49" s="1143"/>
      <c r="E49" s="1144"/>
      <c r="F49" s="19">
        <v>8.32</v>
      </c>
      <c r="G49" s="20">
        <v>7.15</v>
      </c>
      <c r="H49" s="20" t="s">
        <v>535</v>
      </c>
      <c r="I49" s="20" t="s">
        <v>536</v>
      </c>
      <c r="J49" s="21" t="s">
        <v>537</v>
      </c>
    </row>
    <row r="50" spans="2:10" ht="13.2" x14ac:dyDescent="0.2"/>
  </sheetData>
  <sheetProtection algorithmName="SHA-512" hashValue="MJvr7je3YVej8vtZGabAsVTZ5YxwUhqxADer7vH5e9RS+3yKYrQeGVegcny2FRiZ18gamrugu7W7DKERTl6ajg==" saltValue="EcGkBFoXxl2Hr/jtmhKA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2026-03-12T07:56:07Z</cp:lastPrinted>
  <dcterms:created xsi:type="dcterms:W3CDTF">2026-02-23T08:01:15Z</dcterms:created>
  <dcterms:modified xsi:type="dcterms:W3CDTF">2026-03-18T06:57:38Z</dcterms:modified>
  <cp:category/>
</cp:coreProperties>
</file>