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775EA896-D480-4EA7-8595-84398F7A5291}" xr6:coauthVersionLast="47" xr6:coauthVersionMax="47" xr10:uidLastSave="{00000000-0000-0000-0000-000000000000}"/>
  <bookViews>
    <workbookView xWindow="-108" yWindow="-108" windowWidth="23256" windowHeight="12456" tabRatio="8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73" i="12" l="1"/>
  <c r="AA68" i="12"/>
  <c r="AA72" i="12"/>
  <c r="AA70" i="12"/>
  <c r="AA71" i="12"/>
  <c r="AA69" i="12" l="1"/>
  <c r="AU63" i="12" l="1"/>
  <c r="AP63" i="12"/>
  <c r="AA23" i="12"/>
  <c r="AP23" i="12"/>
  <c r="AK28" i="12"/>
  <c r="V31" i="12"/>
  <c r="Q31" i="12"/>
  <c r="AA31" i="12" l="1"/>
  <c r="AA30" i="12"/>
  <c r="AA32" i="12"/>
  <c r="AA29" i="12"/>
  <c r="AA28" i="12"/>
  <c r="AA8" i="12"/>
  <c r="AA7"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E34" i="10"/>
  <c r="C34" i="10"/>
  <c r="C35" i="10" s="1"/>
  <c r="U34" i="10" s="1"/>
  <c r="U35" i="10" s="1"/>
  <c r="U36" i="10" s="1"/>
  <c r="AM34" i="10" l="1"/>
  <c r="AM35" i="10" s="1"/>
  <c r="BW34" i="10"/>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<sst xmlns="http://schemas.openxmlformats.org/spreadsheetml/2006/main" count="1068" uniqueCount="562">
  <si>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</si>
  <si>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</si>
  <si>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</si>
  <si>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</si>
  <si>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</si>
  <si>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</si>
  <si>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</si>
  <si>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</si>
  <si>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</si>
  <si>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</si>
  <si>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</si>
  <si>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</si>
  <si>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</si>
  <si>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</si>
  <si>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</si>
  <si>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</si>
  <si>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</si>
  <si>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</si>
  <si>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</si>
  <si>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</si>
  <si>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</si>
  <si>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</si>
  <si>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</si>
  <si>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</si>
  <si>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</si>
  <si>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</si>
  <si>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</si>
  <si>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</si>
  <si>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</si>
  <si>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</si>
  <si>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</si>
  <si>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</si>
  <si>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</si>
  <si>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</si>
  <si>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</si>
  <si>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</si>
  <si>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</si>
  <si>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</si>
  <si>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</si>
  <si>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</si>
  <si>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</si>
  <si>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</si>
  <si>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</si>
  <si>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</si>
  <si>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</si>
  <si>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</si>
  <si>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</si>
  <si>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</si>
  <si>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</si>
  <si>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</si>
  <si>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</si>
  <si>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</si>
  <si>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</si>
  <si>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</si>
  <si>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</si>
  <si>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</si>
  <si>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</si>
  <si>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</si>
  <si>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</si>
  <si>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</si>
  <si>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</si>
  <si>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</si>
  <si>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</si>
  <si>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</si>
  <si>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</si>
  <si>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</si>
  <si>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</si>
  <si>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</si>
  <si>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</si>
  <si>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</si>
  <si>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</si>
  <si>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</si>
  <si>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</si>
  <si>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</si>
  <si>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</si>
  <si>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</si>
  <si>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</si>
  <si>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</si>
  <si>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</si>
  <si>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</si>
  <si>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</si>
  <si>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</si>
  <si>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</si>
  <si>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</si>
  <si>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</si>
  <si>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</si>
  <si>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</si>
  <si>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</si>
  <si>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</si>
  <si>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</si>
  <si>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</si>
  <si>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</si>
  <si>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</si>
  <si>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</si>
  <si>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天理市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</si>
  <si>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</si>
  <si>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</si>
  <si>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</si>
  <si>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</si>
  <si>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</si>
  <si>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</si>
  <si>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</si>
  <si>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</si>
  <si>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</si>
  <si>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</si>
  <si>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</si>
  <si>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</si>
  <si>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</si>
  <si>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</si>
  <si>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</si>
  <si>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</si>
  <si>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</si>
  <si>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</si>
  <si>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</si>
  <si>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</si>
  <si>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</si>
  <si>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</si>
  <si>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</si>
  <si>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</si>
  <si>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</si>
  <si>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</si>
  <si>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</si>
  <si>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</si>
  <si>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</si>
  <si>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</si>
  <si>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</si>
  <si>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</si>
  <si>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</si>
  <si>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</si>
  <si>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</si>
  <si>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</si>
  <si>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</si>
  <si>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</si>
  <si>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</si>
  <si>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</si>
  <si>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</si>
  <si>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</si>
  <si>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</si>
  <si>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</si>
  <si>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</si>
  <si>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</si>
  <si>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</si>
  <si>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</si>
  <si>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</si>
  <si>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</si>
  <si>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</si>
  <si>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</si>
  <si>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</si>
  <si>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</si>
  <si>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</si>
  <si>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</si>
  <si>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</si>
  <si>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</si>
  <si>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</si>
  <si>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</si>
  <si>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</si>
  <si>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</si>
  <si>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</si>
  <si>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</si>
  <si>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</si>
  <si>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</si>
  <si>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</si>
  <si>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</si>
  <si>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</si>
  <si>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</si>
  <si>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</si>
  <si>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</si>
  <si>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</si>
  <si>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</si>
  <si>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</si>
  <si>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</si>
  <si>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</si>
  <si>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</si>
  <si>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</si>
  <si>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</si>
  <si>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</si>
  <si>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</si>
  <si>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</si>
  <si>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</si>
  <si>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</si>
  <si>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</si>
  <si>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</si>
  <si>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</si>
  <si>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</si>
  <si>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</si>
  <si>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</si>
  <si>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</si>
  <si>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</si>
  <si>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</si>
  <si>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</si>
  <si>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</si>
  <si>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</si>
  <si>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</si>
  <si>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</si>
  <si>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</si>
  <si>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</si>
  <si>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</si>
  <si>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</si>
  <si>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</si>
  <si>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</si>
  <si>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</si>
  <si>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</si>
  <si>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</si>
  <si>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奈良県天理市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</si>
  <si>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</si>
  <si>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</si>
  <si>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</si>
  <si>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</si>
  <si>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</si>
  <si>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</si>
  <si>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</si>
  <si>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</si>
  <si>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</si>
  <si>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</si>
  <si>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</si>
  <si>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</si>
  <si>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</si>
  <si>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</si>
  <si>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</si>
  <si>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</si>
  <si>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</si>
  <si>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</si>
  <si>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</si>
  <si>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</si>
  <si>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</si>
  <si>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</si>
  <si>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</si>
  <si>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</si>
  <si>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</si>
  <si>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</si>
  <si>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</si>
  <si>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</si>
  <si>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</si>
  <si>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</si>
  <si>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</si>
  <si>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</si>
  <si>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</si>
  <si>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</si>
  <si>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</si>
  <si>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</si>
  <si>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</si>
  <si>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</si>
  <si>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</si>
  <si>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</si>
  <si>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</si>
  <si>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</si>
  <si>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</si>
  <si>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</si>
  <si>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</si>
  <si>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</si>
  <si>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</si>
  <si>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</si>
  <si>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</si>
  <si>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</si>
  <si>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</si>
  <si>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</si>
  <si>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</si>
  <si>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</si>
  <si>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</si>
  <si>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</si>
  <si>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</si>
  <si>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</si>
  <si>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</si>
  <si>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</si>
  <si>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</si>
  <si>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</si>
  <si>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</si>
  <si>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</si>
  <si>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</si>
  <si>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</si>
  <si>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</si>
  <si>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</si>
  <si>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</si>
  <si>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</si>
  <si>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</si>
  <si>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</si>
  <si>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</si>
  <si>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</si>
  <si>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</si>
  <si>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</si>
  <si>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</si>
  <si>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</si>
  <si>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</si>
  <si>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</si>
  <si>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</si>
  <si>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</si>
  <si>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</si>
  <si>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</si>
  <si>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</si>
  <si>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</si>
  <si>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</si>
  <si>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</si>
  <si>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</si>
  <si>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</si>
  <si>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</si>
  <si>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</si>
  <si>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</si>
  <si>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</si>
  <si>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</si>
  <si>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</si>
  <si>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</si>
  <si>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</si>
  <si>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</si>
  <si>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</si>
  <si>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</si>
  <si>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</si>
  <si>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</si>
  <si>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</si>
  <si>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</si>
  <si>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</si>
  <si>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</si>
  <si>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</si>
  <si>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</si>
  <si>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</si>
  <si>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</si>
  <si>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</si>
  <si>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</si>
  <si>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</si>
  <si>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</si>
  <si>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</si>
  <si>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</si>
  <si>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</si>
  <si>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</si>
  <si>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</si>
  <si>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</si>
  <si>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</si>
  <si>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</si>
  <si>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</si>
  <si>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</si>
  <si>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</si>
  <si>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</si>
  <si>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</si>
  <si>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</si>
  <si>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</si>
  <si>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</si>
  <si>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</si>
  <si>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</si>
  <si>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</si>
  <si>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</si>
  <si>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</si>
  <si>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</si>
  <si>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</si>
  <si>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</si>
  <si>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</si>
  <si>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</si>
  <si>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</si>
  <si>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</si>
  <si>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</si>
  <si>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</si>
  <si>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</si>
  <si>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</si>
  <si>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</si>
  <si>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</si>
  <si>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</si>
  <si>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奈良県天理市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</si>
  <si>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</si>
  <si>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</si>
  <si>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</si>
  <si>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</si>
  <si>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</si>
  <si>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</si>
  <si>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</si>
  <si>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</si>
  <si>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</si>
  <si>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</si>
  <si>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</si>
  <si>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</si>
  <si>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</si>
  <si>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</si>
  <si>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</si>
  <si>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</si>
  <si>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</si>
  <si>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</si>
  <si>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</si>
  <si>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</si>
  <si>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</si>
  <si>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</si>
  <si>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</si>
  <si>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</si>
  <si>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</si>
  <si>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</si>
  <si>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</si>
  <si>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</si>
  <si>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</si>
  <si>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</si>
  <si>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</si>
  <si>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</si>
  <si>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</si>
  <si>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</si>
  <si>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</si>
  <si>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</si>
  <si>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</si>
  <si>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</si>
  <si>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</si>
  <si>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</si>
  <si>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</si>
  <si>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</si>
  <si>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</si>
  <si>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</si>
  <si>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</si>
  <si>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</si>
  <si>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</si>
  <si>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</si>
  <si>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</si>
  <si>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</si>
  <si>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</si>
  <si>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</si>
  <si>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</si>
  <si>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</si>
  <si>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</si>
  <si>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</si>
  <si>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</si>
  <si>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</si>
  <si>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</si>
  <si>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</si>
  <si>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</si>
  <si>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</si>
  <si>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</si>
  <si>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</si>
  <si>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</si>
  <si>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</si>
  <si>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</si>
  <si>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</si>
  <si>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</si>
  <si>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</si>
  <si>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</si>
  <si>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</si>
  <si>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</si>
  <si>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</si>
  <si>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</si>
  <si>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</si>
  <si>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</si>
  <si>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</si>
  <si>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</si>
  <si>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</si>
  <si>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</si>
  <si>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</si>
  <si>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</si>
  <si>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</si>
  <si>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</si>
  <si>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</si>
  <si>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</si>
  <si>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</si>
  <si>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</si>
  <si>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</si>
  <si>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</si>
  <si>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</si>
  <si>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</si>
  <si>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</si>
  <si>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</si>
  <si>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</si>
  <si>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</si>
  <si>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</si>
  <si>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</si>
  <si>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</si>
  <si>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</si>
  <si>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</si>
  <si>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</si>
  <si>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</si>
  <si>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</si>
  <si>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</si>
  <si>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</si>
  <si>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</si>
  <si>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</si>
  <si>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</si>
  <si>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</si>
  <si>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</si>
  <si>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</si>
  <si>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</si>
  <si>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</si>
  <si>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</si>
  <si>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</si>
  <si>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</si>
  <si>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</si>
  <si>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</si>
  <si>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</si>
  <si>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</si>
  <si>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</si>
  <si>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</si>
  <si>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</si>
  <si>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</si>
  <si>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</si>
  <si>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</si>
  <si>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</si>
  <si>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</si>
  <si>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</si>
  <si>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</si>
  <si>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</si>
  <si>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</si>
  <si>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</si>
  <si>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</si>
  <si>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</si>
  <si>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</si>
  <si>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</si>
  <si>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</si>
  <si>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</si>
  <si>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</si>
  <si>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</si>
  <si>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</si>
  <si>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</si>
  <si>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</si>
  <si>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</si>
  <si>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</si>
  <si>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</si>
  <si>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</si>
  <si>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</si>
  <si>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</si>
  <si>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</si>
  <si>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</si>
  <si>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</si>
  <si>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</si>
  <si>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</si>
  <si>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</si>
  <si>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</si>
  <si>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</si>
  <si>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</si>
  <si>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</si>
  <si>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</si>
  <si>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</si>
  <si>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</si>
  <si>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</si>
  <si>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</si>
  <si>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</si>
  <si>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</si>
  <si>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</si>
  <si>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</si>
  <si>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</si>
  <si>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</si>
  <si>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</si>
  <si>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</si>
  <si>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4.35</t>
  </si>
  <si>
    <t>▲ 2.10</t>
  </si>
  <si>
    <t>▲ 2.60</t>
  </si>
  <si>
    <t>▲ 2.50</t>
  </si>
  <si>
    <t>水道事業会計</t>
  </si>
  <si>
    <t>下水道事業会計</t>
  </si>
  <si>
    <t>一般会計</t>
  </si>
  <si>
    <t>介護保険特別会計</t>
  </si>
  <si>
    <t>国民健康保険特別会計</t>
  </si>
  <si>
    <t>土地区画整理事業特別会計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</si>
  <si>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</si>
  <si>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</si>
  <si>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</si>
  <si>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</si>
  <si>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</si>
  <si>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</si>
  <si>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</si>
  <si>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</si>
  <si>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周辺地区環境整備基金</t>
    <rPh sb="0" eb="2">
      <t>シュウヘン</t>
    </rPh>
    <rPh sb="2" eb="4">
      <t>チク</t>
    </rPh>
    <rPh sb="4" eb="6">
      <t>カンキョウ</t>
    </rPh>
    <rPh sb="6" eb="8">
      <t>セイビ</t>
    </rPh>
    <rPh sb="8" eb="10">
      <t>キキン</t>
    </rPh>
    <phoneticPr fontId="2"/>
  </si>
  <si>
    <t>公共施設整備基金</t>
    <rPh sb="0" eb="2">
      <t>コウキョウ</t>
    </rPh>
    <rPh sb="2" eb="4">
      <t>シセツ</t>
    </rPh>
    <rPh sb="4" eb="6">
      <t>セイビ</t>
    </rPh>
    <rPh sb="6" eb="8">
      <t>キキン</t>
    </rPh>
    <phoneticPr fontId="2"/>
  </si>
  <si>
    <t>ふるさと天理応援基金</t>
    <rPh sb="4" eb="6">
      <t>テンリ</t>
    </rPh>
    <rPh sb="6" eb="8">
      <t>オウエン</t>
    </rPh>
    <rPh sb="8" eb="10">
      <t>キキン</t>
    </rPh>
    <phoneticPr fontId="2"/>
  </si>
  <si>
    <t>森林環境整備促進基金</t>
    <rPh sb="0" eb="2">
      <t>シンリン</t>
    </rPh>
    <rPh sb="2" eb="4">
      <t>カンキョウ</t>
    </rPh>
    <rPh sb="4" eb="6">
      <t>セイビ</t>
    </rPh>
    <rPh sb="6" eb="8">
      <t>ソクシン</t>
    </rPh>
    <rPh sb="8" eb="10">
      <t>キキン</t>
    </rPh>
    <phoneticPr fontId="2"/>
  </si>
  <si>
    <t>地元公共事業積立基金</t>
    <rPh sb="0" eb="2">
      <t>ジモト</t>
    </rPh>
    <rPh sb="2" eb="4">
      <t>コウキョウ</t>
    </rPh>
    <rPh sb="4" eb="6">
      <t>ジギョウ</t>
    </rPh>
    <rPh sb="6" eb="8">
      <t>ツミタテ</t>
    </rPh>
    <rPh sb="8" eb="10">
      <t>キキン</t>
    </rPh>
    <phoneticPr fontId="5"/>
  </si>
  <si>
    <t>天理市開発公社</t>
    <rPh sb="0" eb="3">
      <t>テンリシ</t>
    </rPh>
    <rPh sb="3" eb="5">
      <t>カイハツ</t>
    </rPh>
    <rPh sb="5" eb="7">
      <t>コウシャ</t>
    </rPh>
    <phoneticPr fontId="38"/>
  </si>
  <si>
    <t>奈良県広域消防組合</t>
    <rPh sb="0" eb="3">
      <t>ナラケン</t>
    </rPh>
    <rPh sb="3" eb="5">
      <t>コウイキ</t>
    </rPh>
    <rPh sb="5" eb="7">
      <t>ショウボウ</t>
    </rPh>
    <rPh sb="7" eb="9">
      <t>クミアイ</t>
    </rPh>
    <phoneticPr fontId="5"/>
  </si>
  <si>
    <t>奈良県市町村総合事務組合</t>
    <rPh sb="0" eb="3">
      <t>ナラケン</t>
    </rPh>
    <rPh sb="3" eb="6">
      <t>シチョウソン</t>
    </rPh>
    <rPh sb="6" eb="8">
      <t>ソウゴウ</t>
    </rPh>
    <rPh sb="8" eb="12">
      <t>ジムク</t>
    </rPh>
    <phoneticPr fontId="5"/>
  </si>
  <si>
    <t>奈良広域水質検査センター組合</t>
    <rPh sb="0" eb="2">
      <t>ナラ</t>
    </rPh>
    <rPh sb="2" eb="4">
      <t>コウイキ</t>
    </rPh>
    <rPh sb="4" eb="6">
      <t>スイシツ</t>
    </rPh>
    <rPh sb="6" eb="8">
      <t>ケンサ</t>
    </rPh>
    <rPh sb="12" eb="14">
      <t>クミアイ</t>
    </rPh>
    <phoneticPr fontId="5"/>
  </si>
  <si>
    <t>奈良県住宅新築資金等貸付金回収管理組合</t>
    <rPh sb="0" eb="3">
      <t>ナラケン</t>
    </rPh>
    <rPh sb="3" eb="5">
      <t>ジュウタク</t>
    </rPh>
    <rPh sb="5" eb="9">
      <t>シンチク</t>
    </rPh>
    <rPh sb="9" eb="10">
      <t>ナド</t>
    </rPh>
    <rPh sb="10" eb="13">
      <t>カシツ</t>
    </rPh>
    <rPh sb="13" eb="15">
      <t>カイシュウ</t>
    </rPh>
    <rPh sb="15" eb="19">
      <t>カンリク</t>
    </rPh>
    <phoneticPr fontId="5"/>
  </si>
  <si>
    <t>奈良県後期高齢者医療広域連合</t>
    <rPh sb="0" eb="3">
      <t>ナラケン</t>
    </rPh>
    <rPh sb="3" eb="8">
      <t>コウキコウ</t>
    </rPh>
    <rPh sb="8" eb="10">
      <t>イリョウ</t>
    </rPh>
    <rPh sb="10" eb="14">
      <t>コウイキ</t>
    </rPh>
    <phoneticPr fontId="5"/>
  </si>
  <si>
    <t>山辺・県北西部広域環境衛生組合</t>
    <rPh sb="0" eb="2">
      <t>ヤマベ</t>
    </rPh>
    <rPh sb="3" eb="7">
      <t>ケンホク</t>
    </rPh>
    <rPh sb="7" eb="11">
      <t>コウイキ</t>
    </rPh>
    <rPh sb="11" eb="15">
      <t>エイセイ</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</si>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</sst>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482C-47F5-AD19-D4970F2A00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44795</c:v>
                </c:pt>
                <c:pt idx="1">
                  <c:v>58286</c:v>
                </c:pt>
                <c:pt idx="2">
                  <c:v>38090</c:v>
                </c:pt>
                <c:pt idx="3">
                  <c:v>19151</c:v>
                </c:pt>
                <c:pt idx="4">
                  <c:v>36567</c:v>
                </c:pt>
              </c:numCache>
            </c:numRef>
          </c:val>
          <c:smooth val="0"/>
          <c:extLst>
            <c:ext xmlns:c16="http://schemas.microsoft.com/office/drawing/2014/chart" uri="{C3380CC4-5D6E-409C-BE32-E72D297353CC}">
              <c16:uniqueId val="{00000001-482C-47F5-AD19-D4970F2A00A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7.66</c:v>
                </c:pt>
                <c:pt idx="1">
                  <c:v>12.85</c:v>
                </c:pt>
                <c:pt idx="2">
                  <c:v>11.02</c:v>
                </c:pt>
                <c:pt idx="3">
                  <c:v>9.57</c:v>
                </c:pt>
                <c:pt idx="4">
                  <c:v>8.77</c:v>
                </c:pt>
              </c:numCache>
            </c:numRef>
          </c:val>
          <c:extLst>
            <c:ext xmlns:c16="http://schemas.microsoft.com/office/drawing/2014/chart" uri="{C3380CC4-5D6E-409C-BE32-E72D297353CC}">
              <c16:uniqueId val="{00000000-F20B-4BB8-9C03-7A6AF2C560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7.07</c:v>
                </c:pt>
                <c:pt idx="1">
                  <c:v>7.44</c:v>
                </c:pt>
                <c:pt idx="2">
                  <c:v>16.190000000000001</c:v>
                </c:pt>
                <c:pt idx="3">
                  <c:v>21.84</c:v>
                </c:pt>
                <c:pt idx="4">
                  <c:v>25.22</c:v>
                </c:pt>
              </c:numCache>
            </c:numRef>
          </c:val>
          <c:extLst>
            <c:ext xmlns:c16="http://schemas.microsoft.com/office/drawing/2014/chart" uri="{C3380CC4-5D6E-409C-BE32-E72D297353CC}">
              <c16:uniqueId val="{00000001-F20B-4BB8-9C03-7A6AF2C560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-4.3499999999999996</c:v>
                </c:pt>
                <c:pt idx="1">
                  <c:v>1.94</c:v>
                </c:pt>
                <c:pt idx="2">
                  <c:v>-2.1</c:v>
                </c:pt>
                <c:pt idx="3">
                  <c:v>-2.6</c:v>
                </c:pt>
                <c:pt idx="4">
                  <c:v>-2.5</c:v>
                </c:pt>
              </c:numCache>
            </c:numRef>
          </c:val>
          <c:smooth val="0"/>
          <c:extLst>
            <c:ext xmlns:c16="http://schemas.microsoft.com/office/drawing/2014/chart" uri="{C3380CC4-5D6E-409C-BE32-E72D297353CC}">
              <c16:uniqueId val="{00000002-F20B-4BB8-9C03-7A6AF2C560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7.0000000000000007E-2</c:v>
                </c:pt>
                <c:pt idx="4">
                  <c:v>0</c:v>
                </c:pt>
                <c:pt idx="5">
                  <c:v>0</c:v>
                </c:pt>
                <c:pt idx="6">
                  <c:v>0</c:v>
                </c:pt>
                <c:pt idx="7">
                  <c:v>0</c:v>
                </c:pt>
                <c:pt idx="8">
                  <c:v>0</c:v>
                </c:pt>
                <c:pt idx="9">
                  <c:v>0</c:v>
                </c:pt>
              </c:numCache>
            </c:numRef>
          </c:val>
          <c:extLst>
            <c:ext xmlns:c16="http://schemas.microsoft.com/office/drawing/2014/chart" uri="{C3380CC4-5D6E-409C-BE32-E72D297353CC}">
              <c16:uniqueId val="{00000000-8293-48FC-A890-0453DA84C7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93-48FC-A890-0453DA84C7C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293-48FC-A890-0453DA84C7C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3-8293-48FC-A890-0453DA84C7C2}"/>
            </c:ext>
          </c:extLst>
        </c:ser>
        <c:ser>
          <c:idx val="4"/>
          <c:order val="4"/>
          <c:tx>
            <c:strRef>
              <c:f>データシート!$A$31</c:f>
              <c:strCache>
                <c:ptCount val="1"/>
                <c:pt idx="0">
                  <c:v>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0.03</c:v>
                </c:pt>
                <c:pt idx="4">
                  <c:v>#N/A</c:v>
                </c:pt>
                <c:pt idx="5">
                  <c:v>0.01</c:v>
                </c:pt>
                <c:pt idx="6">
                  <c:v>#N/A</c:v>
                </c:pt>
                <c:pt idx="7">
                  <c:v>0</c:v>
                </c:pt>
                <c:pt idx="8">
                  <c:v>#N/A</c:v>
                </c:pt>
                <c:pt idx="9">
                  <c:v>0.01</c:v>
                </c:pt>
              </c:numCache>
            </c:numRef>
          </c:val>
          <c:extLst>
            <c:ext xmlns:c16="http://schemas.microsoft.com/office/drawing/2014/chart" uri="{C3380CC4-5D6E-409C-BE32-E72D297353CC}">
              <c16:uniqueId val="{00000004-8293-48FC-A890-0453DA84C7C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0.94</c:v>
                </c:pt>
                <c:pt idx="2">
                  <c:v>#N/A</c:v>
                </c:pt>
                <c:pt idx="3">
                  <c:v>0.96</c:v>
                </c:pt>
                <c:pt idx="4">
                  <c:v>#N/A</c:v>
                </c:pt>
                <c:pt idx="5">
                  <c:v>0.43</c:v>
                </c:pt>
                <c:pt idx="6">
                  <c:v>#N/A</c:v>
                </c:pt>
                <c:pt idx="7">
                  <c:v>0.45</c:v>
                </c:pt>
                <c:pt idx="8">
                  <c:v>#N/A</c:v>
                </c:pt>
                <c:pt idx="9">
                  <c:v>0.42</c:v>
                </c:pt>
              </c:numCache>
            </c:numRef>
          </c:val>
          <c:extLst>
            <c:ext xmlns:c16="http://schemas.microsoft.com/office/drawing/2014/chart" uri="{C3380CC4-5D6E-409C-BE32-E72D297353CC}">
              <c16:uniqueId val="{00000005-8293-48FC-A890-0453DA84C7C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0.51</c:v>
                </c:pt>
                <c:pt idx="2">
                  <c:v>#N/A</c:v>
                </c:pt>
                <c:pt idx="3">
                  <c:v>1.24</c:v>
                </c:pt>
                <c:pt idx="4">
                  <c:v>#N/A</c:v>
                </c:pt>
                <c:pt idx="5">
                  <c:v>1.48</c:v>
                </c:pt>
                <c:pt idx="6">
                  <c:v>#N/A</c:v>
                </c:pt>
                <c:pt idx="7">
                  <c:v>1.08</c:v>
                </c:pt>
                <c:pt idx="8">
                  <c:v>#N/A</c:v>
                </c:pt>
                <c:pt idx="9">
                  <c:v>0.61</c:v>
                </c:pt>
              </c:numCache>
            </c:numRef>
          </c:val>
          <c:extLst>
            <c:ext xmlns:c16="http://schemas.microsoft.com/office/drawing/2014/chart" uri="{C3380CC4-5D6E-409C-BE32-E72D297353CC}">
              <c16:uniqueId val="{00000006-8293-48FC-A890-0453DA84C7C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7.62</c:v>
                </c:pt>
                <c:pt idx="2">
                  <c:v>#N/A</c:v>
                </c:pt>
                <c:pt idx="3">
                  <c:v>12.76</c:v>
                </c:pt>
                <c:pt idx="4">
                  <c:v>#N/A</c:v>
                </c:pt>
                <c:pt idx="5">
                  <c:v>11.01</c:v>
                </c:pt>
                <c:pt idx="6">
                  <c:v>#N/A</c:v>
                </c:pt>
                <c:pt idx="7">
                  <c:v>9.56</c:v>
                </c:pt>
                <c:pt idx="8">
                  <c:v>#N/A</c:v>
                </c:pt>
                <c:pt idx="9">
                  <c:v>8.76</c:v>
                </c:pt>
              </c:numCache>
            </c:numRef>
          </c:val>
          <c:extLst>
            <c:ext xmlns:c16="http://schemas.microsoft.com/office/drawing/2014/chart" uri="{C3380CC4-5D6E-409C-BE32-E72D297353CC}">
              <c16:uniqueId val="{00000007-8293-48FC-A890-0453DA84C7C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9.36</c:v>
                </c:pt>
                <c:pt idx="2">
                  <c:v>#N/A</c:v>
                </c:pt>
                <c:pt idx="3">
                  <c:v>9.42</c:v>
                </c:pt>
                <c:pt idx="4">
                  <c:v>#N/A</c:v>
                </c:pt>
                <c:pt idx="5">
                  <c:v>10.08</c:v>
                </c:pt>
                <c:pt idx="6">
                  <c:v>#N/A</c:v>
                </c:pt>
                <c:pt idx="7">
                  <c:v>10.64</c:v>
                </c:pt>
                <c:pt idx="8">
                  <c:v>#N/A</c:v>
                </c:pt>
                <c:pt idx="9">
                  <c:v>10.96</c:v>
                </c:pt>
              </c:numCache>
            </c:numRef>
          </c:val>
          <c:extLst>
            <c:ext xmlns:c16="http://schemas.microsoft.com/office/drawing/2014/chart" uri="{C3380CC4-5D6E-409C-BE32-E72D297353CC}">
              <c16:uniqueId val="{00000008-8293-48FC-A890-0453DA84C7C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10.72</c:v>
                </c:pt>
                <c:pt idx="2">
                  <c:v>#N/A</c:v>
                </c:pt>
                <c:pt idx="3">
                  <c:v>11.26</c:v>
                </c:pt>
                <c:pt idx="4">
                  <c:v>#N/A</c:v>
                </c:pt>
                <c:pt idx="5">
                  <c:v>14.68</c:v>
                </c:pt>
                <c:pt idx="6">
                  <c:v>#N/A</c:v>
                </c:pt>
                <c:pt idx="7">
                  <c:v>15.21</c:v>
                </c:pt>
                <c:pt idx="8">
                  <c:v>#N/A</c:v>
                </c:pt>
                <c:pt idx="9">
                  <c:v>15.55</c:v>
                </c:pt>
              </c:numCache>
            </c:numRef>
          </c:val>
          <c:extLst>
            <c:ext xmlns:c16="http://schemas.microsoft.com/office/drawing/2014/chart" uri="{C3380CC4-5D6E-409C-BE32-E72D297353CC}">
              <c16:uniqueId val="{00000009-8293-48FC-A890-0453DA84C7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2575</c:v>
                </c:pt>
                <c:pt idx="5">
                  <c:v>2551</c:v>
                </c:pt>
                <c:pt idx="8">
                  <c:v>2507</c:v>
                </c:pt>
                <c:pt idx="11">
                  <c:v>2458</c:v>
                </c:pt>
                <c:pt idx="14">
                  <c:v>2401</c:v>
                </c:pt>
              </c:numCache>
            </c:numRef>
          </c:val>
          <c:extLst>
            <c:ext xmlns:c16="http://schemas.microsoft.com/office/drawing/2014/chart" uri="{C3380CC4-5D6E-409C-BE32-E72D297353CC}">
              <c16:uniqueId val="{00000000-3839-4C9C-B47B-D9216EFE96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3839-4C9C-B47B-D9216EFE96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839-4C9C-B47B-D9216EFE96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100</c:v>
                </c:pt>
                <c:pt idx="3">
                  <c:v>77</c:v>
                </c:pt>
                <c:pt idx="6">
                  <c:v>71</c:v>
                </c:pt>
                <c:pt idx="9">
                  <c:v>59</c:v>
                </c:pt>
                <c:pt idx="12">
                  <c:v>70</c:v>
                </c:pt>
              </c:numCache>
            </c:numRef>
          </c:val>
          <c:extLst>
            <c:ext xmlns:c16="http://schemas.microsoft.com/office/drawing/2014/chart" uri="{C3380CC4-5D6E-409C-BE32-E72D297353CC}">
              <c16:uniqueId val="{00000003-3839-4C9C-B47B-D9216EFE96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1098</c:v>
                </c:pt>
                <c:pt idx="3">
                  <c:v>1061</c:v>
                </c:pt>
                <c:pt idx="6">
                  <c:v>1026</c:v>
                </c:pt>
                <c:pt idx="9">
                  <c:v>993</c:v>
                </c:pt>
                <c:pt idx="12">
                  <c:v>976</c:v>
                </c:pt>
              </c:numCache>
            </c:numRef>
          </c:val>
          <c:extLst>
            <c:ext xmlns:c16="http://schemas.microsoft.com/office/drawing/2014/chart" uri="{C3380CC4-5D6E-409C-BE32-E72D297353CC}">
              <c16:uniqueId val="{00000004-3839-4C9C-B47B-D9216EFE96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39-4C9C-B47B-D9216EFE96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39-4C9C-B47B-D9216EFE96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2743</c:v>
                </c:pt>
                <c:pt idx="3">
                  <c:v>2739</c:v>
                </c:pt>
                <c:pt idx="6">
                  <c:v>2655</c:v>
                </c:pt>
                <c:pt idx="9">
                  <c:v>2501</c:v>
                </c:pt>
                <c:pt idx="12">
                  <c:v>2317</c:v>
                </c:pt>
              </c:numCache>
            </c:numRef>
          </c:val>
          <c:extLst>
            <c:ext xmlns:c16="http://schemas.microsoft.com/office/drawing/2014/chart" uri="{C3380CC4-5D6E-409C-BE32-E72D297353CC}">
              <c16:uniqueId val="{00000007-3839-4C9C-B47B-D9216EFE968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1367</c:v>
                </c:pt>
                <c:pt idx="2">
                  <c:v>#N/A</c:v>
                </c:pt>
                <c:pt idx="3">
                  <c:v>#N/A</c:v>
                </c:pt>
                <c:pt idx="4">
                  <c:v>1326</c:v>
                </c:pt>
                <c:pt idx="5">
                  <c:v>#N/A</c:v>
                </c:pt>
                <c:pt idx="6">
                  <c:v>#N/A</c:v>
                </c:pt>
                <c:pt idx="7">
                  <c:v>1245</c:v>
                </c:pt>
                <c:pt idx="8">
                  <c:v>#N/A</c:v>
                </c:pt>
                <c:pt idx="9">
                  <c:v>#N/A</c:v>
                </c:pt>
                <c:pt idx="10">
                  <c:v>1095</c:v>
                </c:pt>
                <c:pt idx="11">
                  <c:v>#N/A</c:v>
                </c:pt>
                <c:pt idx="12">
                  <c:v>#N/A</c:v>
                </c:pt>
                <c:pt idx="13">
                  <c:v>962</c:v>
                </c:pt>
                <c:pt idx="14">
                  <c:v>#N/A</c:v>
                </c:pt>
              </c:numCache>
            </c:numRef>
          </c:val>
          <c:smooth val="0"/>
          <c:extLst>
            <c:ext xmlns:c16="http://schemas.microsoft.com/office/drawing/2014/chart" uri="{C3380CC4-5D6E-409C-BE32-E72D297353CC}">
              <c16:uniqueId val="{00000008-3839-4C9C-B47B-D9216EFE968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22142</c:v>
                </c:pt>
                <c:pt idx="5">
                  <c:v>21916</c:v>
                </c:pt>
                <c:pt idx="8">
                  <c:v>20514</c:v>
                </c:pt>
                <c:pt idx="11">
                  <c:v>19472</c:v>
                </c:pt>
                <c:pt idx="14">
                  <c:v>20750</c:v>
                </c:pt>
              </c:numCache>
            </c:numRef>
          </c:val>
          <c:extLst>
            <c:ext xmlns:c16="http://schemas.microsoft.com/office/drawing/2014/chart" uri="{C3380CC4-5D6E-409C-BE32-E72D297353CC}">
              <c16:uniqueId val="{00000000-6FB8-4A56-B9BE-15D5D5CBAF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3319</c:v>
                </c:pt>
                <c:pt idx="5">
                  <c:v>3024</c:v>
                </c:pt>
                <c:pt idx="8">
                  <c:v>2861</c:v>
                </c:pt>
                <c:pt idx="11">
                  <c:v>2734</c:v>
                </c:pt>
                <c:pt idx="14">
                  <c:v>2539</c:v>
                </c:pt>
              </c:numCache>
            </c:numRef>
          </c:val>
          <c:extLst>
            <c:ext xmlns:c16="http://schemas.microsoft.com/office/drawing/2014/chart" uri="{C3380CC4-5D6E-409C-BE32-E72D297353CC}">
              <c16:uniqueId val="{00000001-6FB8-4A56-B9BE-15D5D5CBAF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2844</c:v>
                </c:pt>
                <c:pt idx="5">
                  <c:v>3365</c:v>
                </c:pt>
                <c:pt idx="8">
                  <c:v>4914</c:v>
                </c:pt>
                <c:pt idx="11">
                  <c:v>5918</c:v>
                </c:pt>
                <c:pt idx="14">
                  <c:v>6681</c:v>
                </c:pt>
              </c:numCache>
            </c:numRef>
          </c:val>
          <c:extLst>
            <c:ext xmlns:c16="http://schemas.microsoft.com/office/drawing/2014/chart" uri="{C3380CC4-5D6E-409C-BE32-E72D297353CC}">
              <c16:uniqueId val="{00000002-6FB8-4A56-B9BE-15D5D5CBAF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B8-4A56-B9BE-15D5D5CBAF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B8-4A56-B9BE-15D5D5CBAF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B8-4A56-B9BE-15D5D5CBAF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2772</c:v>
                </c:pt>
                <c:pt idx="3">
                  <c:v>2885</c:v>
                </c:pt>
                <c:pt idx="6">
                  <c:v>2628</c:v>
                </c:pt>
                <c:pt idx="9">
                  <c:v>2817</c:v>
                </c:pt>
                <c:pt idx="12">
                  <c:v>2879</c:v>
                </c:pt>
              </c:numCache>
            </c:numRef>
          </c:val>
          <c:extLst>
            <c:ext xmlns:c16="http://schemas.microsoft.com/office/drawing/2014/chart" uri="{C3380CC4-5D6E-409C-BE32-E72D297353CC}">
              <c16:uniqueId val="{00000006-6FB8-4A56-B9BE-15D5D5CBAF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780</c:v>
                </c:pt>
                <c:pt idx="3">
                  <c:v>489</c:v>
                </c:pt>
                <c:pt idx="6">
                  <c:v>445</c:v>
                </c:pt>
                <c:pt idx="9">
                  <c:v>427</c:v>
                </c:pt>
                <c:pt idx="12">
                  <c:v>421</c:v>
                </c:pt>
              </c:numCache>
            </c:numRef>
          </c:val>
          <c:extLst>
            <c:ext xmlns:c16="http://schemas.microsoft.com/office/drawing/2014/chart" uri="{C3380CC4-5D6E-409C-BE32-E72D297353CC}">
              <c16:uniqueId val="{00000007-6FB8-4A56-B9BE-15D5D5CBAF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8033</c:v>
                </c:pt>
                <c:pt idx="3">
                  <c:v>7261</c:v>
                </c:pt>
                <c:pt idx="6">
                  <c:v>6217</c:v>
                </c:pt>
                <c:pt idx="9">
                  <c:v>5584</c:v>
                </c:pt>
                <c:pt idx="12">
                  <c:v>5338</c:v>
                </c:pt>
              </c:numCache>
            </c:numRef>
          </c:val>
          <c:extLst>
            <c:ext xmlns:c16="http://schemas.microsoft.com/office/drawing/2014/chart" uri="{C3380CC4-5D6E-409C-BE32-E72D297353CC}">
              <c16:uniqueId val="{00000008-6FB8-4A56-B9BE-15D5D5CBAF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FB8-4A56-B9BE-15D5D5CBAF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23867</c:v>
                </c:pt>
                <c:pt idx="3">
                  <c:v>24432</c:v>
                </c:pt>
                <c:pt idx="6">
                  <c:v>23239</c:v>
                </c:pt>
                <c:pt idx="9">
                  <c:v>22606</c:v>
                </c:pt>
                <c:pt idx="12">
                  <c:v>27501</c:v>
                </c:pt>
              </c:numCache>
            </c:numRef>
          </c:val>
          <c:extLst>
            <c:ext xmlns:c16="http://schemas.microsoft.com/office/drawing/2014/chart" uri="{C3380CC4-5D6E-409C-BE32-E72D297353CC}">
              <c16:uniqueId val="{0000000A-6FB8-4A56-B9BE-15D5D5CBAF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7147</c:v>
                </c:pt>
                <c:pt idx="2">
                  <c:v>#N/A</c:v>
                </c:pt>
                <c:pt idx="3">
                  <c:v>#N/A</c:v>
                </c:pt>
                <c:pt idx="4">
                  <c:v>6762</c:v>
                </c:pt>
                <c:pt idx="5">
                  <c:v>#N/A</c:v>
                </c:pt>
                <c:pt idx="6">
                  <c:v>#N/A</c:v>
                </c:pt>
                <c:pt idx="7">
                  <c:v>4241</c:v>
                </c:pt>
                <c:pt idx="8">
                  <c:v>#N/A</c:v>
                </c:pt>
                <c:pt idx="9">
                  <c:v>#N/A</c:v>
                </c:pt>
                <c:pt idx="10">
                  <c:v>3309</c:v>
                </c:pt>
                <c:pt idx="11">
                  <c:v>#N/A</c:v>
                </c:pt>
                <c:pt idx="12">
                  <c:v>#N/A</c:v>
                </c:pt>
                <c:pt idx="13">
                  <c:v>6169</c:v>
                </c:pt>
                <c:pt idx="14">
                  <c:v>#N/A</c:v>
                </c:pt>
              </c:numCache>
            </c:numRef>
          </c:val>
          <c:smooth val="0"/>
          <c:extLst>
            <c:ext xmlns:c16="http://schemas.microsoft.com/office/drawing/2014/chart" uri="{C3380CC4-5D6E-409C-BE32-E72D297353CC}">
              <c16:uniqueId val="{0000000B-6FB8-4A56-B9BE-15D5D5CBAF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2451</c:v>
                </c:pt>
                <c:pt idx="1">
                  <c:v>3351</c:v>
                </c:pt>
                <c:pt idx="2">
                  <c:v>3954</c:v>
                </c:pt>
              </c:numCache>
            </c:numRef>
          </c:val>
          <c:extLst>
            <c:ext xmlns:c16="http://schemas.microsoft.com/office/drawing/2014/chart" uri="{C3380CC4-5D6E-409C-BE32-E72D297353CC}">
              <c16:uniqueId val="{00000000-AC78-4909-BA6B-7E772DDF1B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706</c:v>
                </c:pt>
                <c:pt idx="1">
                  <c:v>634</c:v>
                </c:pt>
                <c:pt idx="2">
                  <c:v>661</c:v>
                </c:pt>
              </c:numCache>
            </c:numRef>
          </c:val>
          <c:extLst>
            <c:ext xmlns:c16="http://schemas.microsoft.com/office/drawing/2014/chart" uri="{C3380CC4-5D6E-409C-BE32-E72D297353CC}">
              <c16:uniqueId val="{00000001-AC78-4909-BA6B-7E772DDF1B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950</c:v>
                </c:pt>
                <c:pt idx="1">
                  <c:v>1015</c:v>
                </c:pt>
                <c:pt idx="2">
                  <c:v>1072</c:v>
                </c:pt>
              </c:numCache>
            </c:numRef>
          </c:val>
          <c:extLst>
            <c:ext xmlns:c16="http://schemas.microsoft.com/office/drawing/2014/chart" uri="{C3380CC4-5D6E-409C-BE32-E72D297353CC}">
              <c16:uniqueId val="{00000002-AC78-4909-BA6B-7E772DDF1BA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元利償還金については、過去からの地方債の発行抑制策により、</a:t>
          </a:r>
          <a:r>
            <a:rPr kumimoji="1" lang="ja-JP" altLang="en-US" sz="1100">
              <a:solidFill>
                <a:schemeClr val="dk1"/>
              </a:solidFill>
              <a:effectLst/>
              <a:latin typeface="+mn-lt"/>
              <a:ea typeface="+mn-ea"/>
              <a:cs typeface="+mn-cs"/>
            </a:rPr>
            <a:t>減少傾向</a:t>
          </a:r>
          <a:r>
            <a:rPr kumimoji="1" lang="ja-JP" altLang="ja-JP" sz="1100">
              <a:solidFill>
                <a:schemeClr val="dk1"/>
              </a:solidFill>
              <a:effectLst/>
              <a:latin typeface="+mn-lt"/>
              <a:ea typeface="+mn-ea"/>
              <a:cs typeface="+mn-cs"/>
            </a:rPr>
            <a:t>で推移している</a:t>
          </a:r>
          <a:r>
            <a:rPr kumimoji="1" lang="ja-JP" altLang="en-US" sz="110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やまと</a:t>
          </a:r>
          <a:r>
            <a:rPr kumimoji="1" lang="en-US" altLang="ja-JP" sz="1100" b="0" i="0" baseline="0">
              <a:solidFill>
                <a:schemeClr val="dk1"/>
              </a:solidFill>
              <a:effectLst/>
              <a:latin typeface="+mn-lt"/>
              <a:ea typeface="+mn-ea"/>
              <a:cs typeface="+mn-cs"/>
            </a:rPr>
            <a:t>eco</a:t>
          </a:r>
          <a:r>
            <a:rPr kumimoji="1" lang="ja-JP" altLang="ja-JP" sz="1100" b="0" i="0" baseline="0">
              <a:solidFill>
                <a:schemeClr val="dk1"/>
              </a:solidFill>
              <a:effectLst/>
              <a:latin typeface="+mn-lt"/>
              <a:ea typeface="+mn-ea"/>
              <a:cs typeface="+mn-cs"/>
            </a:rPr>
            <a:t>クリーンセンター建設</a:t>
          </a:r>
          <a:r>
            <a:rPr kumimoji="1" lang="ja-JP" altLang="en-US" sz="1100" b="0" i="0" baseline="0">
              <a:solidFill>
                <a:schemeClr val="dk1"/>
              </a:solidFill>
              <a:effectLst/>
              <a:latin typeface="+mn-lt"/>
              <a:ea typeface="+mn-ea"/>
              <a:cs typeface="+mn-cs"/>
            </a:rPr>
            <a:t>費</a:t>
          </a:r>
          <a:r>
            <a:rPr kumimoji="1" lang="ja-JP" altLang="ja-JP" sz="1100" b="0" i="0" baseline="0">
              <a:solidFill>
                <a:schemeClr val="dk1"/>
              </a:solidFill>
              <a:effectLst/>
              <a:latin typeface="+mn-lt"/>
              <a:ea typeface="+mn-ea"/>
              <a:cs typeface="+mn-cs"/>
            </a:rPr>
            <a:t>負担金</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係る償還や金利の上昇等により今後は増加することが見込まれる。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一般会計等に係る地方債の現在高については、地方債の発行抑制策により近年は減少が続いて</a:t>
          </a:r>
          <a:r>
            <a:rPr kumimoji="1" lang="ja-JP" altLang="en-US" sz="1100">
              <a:solidFill>
                <a:schemeClr val="dk1"/>
              </a:solidFill>
              <a:effectLst/>
              <a:latin typeface="+mn-lt"/>
              <a:ea typeface="+mn-ea"/>
              <a:cs typeface="+mn-cs"/>
            </a:rPr>
            <a:t>いたが、</a:t>
          </a:r>
          <a:r>
            <a:rPr kumimoji="1" lang="ja-JP" altLang="ja-JP" sz="1100">
              <a:solidFill>
                <a:schemeClr val="dk1"/>
              </a:solidFill>
              <a:effectLst/>
              <a:latin typeface="+mn-lt"/>
              <a:ea typeface="+mn-ea"/>
              <a:cs typeface="+mn-cs"/>
            </a:rPr>
            <a:t>やまと</a:t>
          </a:r>
          <a:r>
            <a:rPr kumimoji="1" lang="en-US" altLang="ja-JP" sz="1100">
              <a:solidFill>
                <a:schemeClr val="dk1"/>
              </a:solidFill>
              <a:effectLst/>
              <a:latin typeface="+mn-lt"/>
              <a:ea typeface="+mn-ea"/>
              <a:cs typeface="+mn-cs"/>
            </a:rPr>
            <a:t>eco</a:t>
          </a:r>
          <a:r>
            <a:rPr kumimoji="1" lang="ja-JP" altLang="ja-JP" sz="1100">
              <a:solidFill>
                <a:schemeClr val="dk1"/>
              </a:solidFill>
              <a:effectLst/>
              <a:latin typeface="+mn-lt"/>
              <a:ea typeface="+mn-ea"/>
              <a:cs typeface="+mn-cs"/>
            </a:rPr>
            <a:t>クリーンセンター建設に係る負担金に伴う起債</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前年度に比べ約</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また、公営企業債等繰入見込額については、新発債の抑制により上下水道事業債への繰入見込みが減少傾向にある。一方、充当可能財源等については、歳計剰余金の財政調整基金への積立額が多額となったものの、臨時財政対策債の減少により全体額は減少している。</a:t>
          </a:r>
          <a:endParaRPr lang="ja-JP" altLang="ja-JP" sz="1400">
            <a:effectLst/>
          </a:endParaRPr>
        </a:p>
        <a:p>
          <a:r>
            <a:rPr kumimoji="1" lang="ja-JP" altLang="ja-JP" sz="1100">
              <a:solidFill>
                <a:schemeClr val="dk1"/>
              </a:solidFill>
              <a:effectLst/>
              <a:latin typeface="+mn-lt"/>
              <a:ea typeface="+mn-ea"/>
              <a:cs typeface="+mn-cs"/>
            </a:rPr>
            <a:t>　今後については、</a:t>
          </a:r>
          <a:r>
            <a:rPr kumimoji="1" lang="ja-JP" altLang="en-US" sz="1100">
              <a:solidFill>
                <a:schemeClr val="dk1"/>
              </a:solidFill>
              <a:effectLst/>
              <a:latin typeface="+mn-lt"/>
              <a:ea typeface="+mn-ea"/>
              <a:cs typeface="+mn-cs"/>
            </a:rPr>
            <a:t>小学校の改築や</a:t>
          </a:r>
          <a:r>
            <a:rPr kumimoji="1" lang="ja-JP" altLang="ja-JP" sz="1100">
              <a:solidFill>
                <a:schemeClr val="dk1"/>
              </a:solidFill>
              <a:effectLst/>
              <a:latin typeface="+mn-lt"/>
              <a:ea typeface="+mn-ea"/>
              <a:cs typeface="+mn-cs"/>
            </a:rPr>
            <a:t>老朽化する公共施設の改修</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が予定されていることから、将来負担額の推移を注視していく。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奈良県天理市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決算剰余金の積立等により財政調整基金の残高が大幅に増加したほか、普通交付税の臨時財政対策債償還基金費に係る増額を減債基金に</a:t>
          </a:r>
          <a:r>
            <a:rPr kumimoji="1" lang="ja-JP" altLang="en-US" sz="1100">
              <a:solidFill>
                <a:schemeClr val="dk1"/>
              </a:solidFill>
              <a:effectLst/>
              <a:latin typeface="+mn-lt"/>
              <a:ea typeface="+mn-ea"/>
              <a:cs typeface="+mn-cs"/>
            </a:rPr>
            <a:t>、旧丹波市幼稚園跡地の売却益を公共施設整備基金に</a:t>
          </a:r>
          <a:r>
            <a:rPr kumimoji="1" lang="ja-JP" altLang="ja-JP" sz="1100">
              <a:solidFill>
                <a:schemeClr val="dk1"/>
              </a:solidFill>
              <a:effectLst/>
              <a:latin typeface="+mn-lt"/>
              <a:ea typeface="+mn-ea"/>
              <a:cs typeface="+mn-cs"/>
            </a:rPr>
            <a:t>積み立てたことにより、全体としては</a:t>
          </a:r>
          <a:r>
            <a:rPr kumimoji="1" lang="en-US" altLang="ja-JP" sz="1100">
              <a:solidFill>
                <a:schemeClr val="dk1"/>
              </a:solidFill>
              <a:effectLst/>
              <a:latin typeface="+mn-lt"/>
              <a:ea typeface="+mn-ea"/>
              <a:cs typeface="+mn-cs"/>
            </a:rPr>
            <a:t>682</a:t>
          </a:r>
          <a:r>
            <a:rPr kumimoji="1" lang="ja-JP" altLang="ja-JP" sz="1100">
              <a:solidFill>
                <a:schemeClr val="dk1"/>
              </a:solidFill>
              <a:effectLst/>
              <a:latin typeface="+mn-lt"/>
              <a:ea typeface="+mn-ea"/>
              <a:cs typeface="+mn-cs"/>
            </a:rPr>
            <a:t>百万円の基金残高増となった。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前年度に引き続き残高を大きく伸ばしたものの、社会保障関係経費等の増加に加えて</a:t>
          </a:r>
          <a:r>
            <a:rPr kumimoji="1" lang="ja-JP" altLang="en-US"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やまと</a:t>
          </a:r>
          <a:r>
            <a:rPr kumimoji="1" lang="en-US" altLang="ja-JP" sz="1100" b="0" i="0" baseline="0">
              <a:solidFill>
                <a:schemeClr val="dk1"/>
              </a:solidFill>
              <a:effectLst/>
              <a:latin typeface="+mn-lt"/>
              <a:ea typeface="+mn-ea"/>
              <a:cs typeface="+mn-cs"/>
            </a:rPr>
            <a:t>eco</a:t>
          </a:r>
          <a:r>
            <a:rPr kumimoji="1" lang="ja-JP" altLang="ja-JP" sz="1100" b="0" i="0" baseline="0">
              <a:solidFill>
                <a:schemeClr val="dk1"/>
              </a:solidFill>
              <a:effectLst/>
              <a:latin typeface="+mn-lt"/>
              <a:ea typeface="+mn-ea"/>
              <a:cs typeface="+mn-cs"/>
            </a:rPr>
            <a:t>クリーンセンター</a:t>
          </a:r>
          <a:r>
            <a:rPr kumimoji="1" lang="ja-JP" altLang="ja-JP" sz="1100">
              <a:solidFill>
                <a:schemeClr val="dk1"/>
              </a:solidFill>
              <a:effectLst/>
              <a:latin typeface="+mn-lt"/>
              <a:ea typeface="+mn-ea"/>
              <a:cs typeface="+mn-cs"/>
            </a:rPr>
            <a:t>の建設</a:t>
          </a:r>
          <a:r>
            <a:rPr kumimoji="1" lang="ja-JP" altLang="en-US" sz="1100">
              <a:solidFill>
                <a:schemeClr val="dk1"/>
              </a:solidFill>
              <a:effectLst/>
              <a:latin typeface="+mn-lt"/>
              <a:ea typeface="+mn-ea"/>
              <a:cs typeface="+mn-cs"/>
            </a:rPr>
            <a:t>費負担金に係る市債の償還の開始や金利の上昇に伴う公債費の増加、小学校の改築や老朽化する公共施設等による</a:t>
          </a:r>
          <a:r>
            <a:rPr kumimoji="1" lang="ja-JP" altLang="ja-JP" sz="1100">
              <a:solidFill>
                <a:schemeClr val="dk1"/>
              </a:solidFill>
              <a:effectLst/>
              <a:latin typeface="+mn-lt"/>
              <a:ea typeface="+mn-ea"/>
              <a:cs typeface="+mn-cs"/>
            </a:rPr>
            <a:t>歳出増が予定されており、今後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基金取崩しの増が見込まれる。</a:t>
          </a:r>
          <a:endParaRPr lang="ja-JP" altLang="ja-JP" sz="1400">
            <a:effectLst/>
          </a:endParaRPr>
        </a:p>
        <a:p>
          <a:r>
            <a:rPr kumimoji="1" lang="ja-JP" altLang="ja-JP" sz="1100">
              <a:solidFill>
                <a:schemeClr val="dk1"/>
              </a:solidFill>
              <a:effectLst/>
              <a:latin typeface="+mn-lt"/>
              <a:ea typeface="+mn-ea"/>
              <a:cs typeface="+mn-cs"/>
            </a:rPr>
            <a:t>今後については、多発する災害等による突発的な財政需要や公共施設の老朽化対策等に備えるため、歳入増加策や業務効率の改善・経費の最小化を図り、基金残高の維持に努める。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地元公共事業積立基金は、財産区住民の福祉を増進する目的で行う公共事業の資金として充当するための基金である。</a:t>
          </a:r>
          <a:endParaRPr lang="ja-JP" altLang="ja-JP" sz="1400">
            <a:effectLst/>
          </a:endParaRPr>
        </a:p>
        <a:p>
          <a:r>
            <a:rPr kumimoji="1" lang="ja-JP" altLang="ja-JP" sz="1100">
              <a:solidFill>
                <a:schemeClr val="dk1"/>
              </a:solidFill>
              <a:effectLst/>
              <a:latin typeface="+mn-lt"/>
              <a:ea typeface="+mn-ea"/>
              <a:cs typeface="+mn-cs"/>
            </a:rPr>
            <a:t>周辺地区環境整備基金は、設置予定のごみ焼却により係る周辺地区の発展と活性化を推進するための経費に充当するための基金である。</a:t>
          </a:r>
          <a:endParaRPr lang="ja-JP" altLang="ja-JP" sz="1400">
            <a:effectLst/>
          </a:endParaRPr>
        </a:p>
        <a:p>
          <a:r>
            <a:rPr kumimoji="1" lang="ja-JP" altLang="ja-JP" sz="1100">
              <a:solidFill>
                <a:schemeClr val="dk1"/>
              </a:solidFill>
              <a:effectLst/>
              <a:latin typeface="+mn-lt"/>
              <a:ea typeface="+mn-ea"/>
              <a:cs typeface="+mn-cs"/>
            </a:rPr>
            <a:t>公共施設整備基金は、公共施設の整備事業の経費に充当するための基金である。</a:t>
          </a:r>
          <a:endParaRPr lang="ja-JP" altLang="ja-JP" sz="1400">
            <a:effectLst/>
          </a:endParaRPr>
        </a:p>
        <a:p>
          <a:r>
            <a:rPr kumimoji="1" lang="ja-JP" altLang="ja-JP" sz="1100">
              <a:solidFill>
                <a:schemeClr val="dk1"/>
              </a:solidFill>
              <a:effectLst/>
              <a:latin typeface="+mn-lt"/>
              <a:ea typeface="+mn-ea"/>
              <a:cs typeface="+mn-cs"/>
            </a:rPr>
            <a:t>ふるさと天理応援基金は、天理市の魅力を高めるためにふるさと天理応援寄附金を充当するための基金である。</a:t>
          </a:r>
          <a:endParaRPr lang="ja-JP" altLang="ja-JP" sz="1400">
            <a:effectLst/>
          </a:endParaRPr>
        </a:p>
        <a:p>
          <a:r>
            <a:rPr kumimoji="1" lang="ja-JP" altLang="ja-JP" sz="1100">
              <a:solidFill>
                <a:schemeClr val="dk1"/>
              </a:solidFill>
              <a:effectLst/>
              <a:latin typeface="+mn-lt"/>
              <a:ea typeface="+mn-ea"/>
              <a:cs typeface="+mn-cs"/>
            </a:rPr>
            <a:t>森林環境整備促進基金は、森林整備及びその促進に要する経費に充当するための基金である。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ふるさと天理応援基金は、天理市の魅力を高めるための資金を取崩した一方で、寄附金増加策等により大幅に増加した令和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年度の寄附額を積み立てたこと等により基金残高が</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百万円増加している。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については、施設の老朽化に伴う更新・統廃合等による建設事業費等の支出に対応する必要があるため、特定目的基金全体としては大幅に増加する見込みはないものの、地域ならではの返礼品等によるふるさと納税の増加、企業版ふるさと納税の周知・活用等を通じて、引き続きふるさと天理応援基金の充実を図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年度からの</a:t>
          </a:r>
          <a:r>
            <a:rPr kumimoji="1" lang="ja-JP" altLang="ja-JP" sz="1100">
              <a:solidFill>
                <a:schemeClr val="dk1"/>
              </a:solidFill>
              <a:effectLst/>
              <a:latin typeface="+mn-lt"/>
              <a:ea typeface="+mn-ea"/>
              <a:cs typeface="+mn-cs"/>
            </a:rPr>
            <a:t>決算剰余金の積立が</a:t>
          </a:r>
          <a:r>
            <a:rPr kumimoji="1" lang="en-US" altLang="ja-JP" sz="1100">
              <a:solidFill>
                <a:schemeClr val="dk1"/>
              </a:solidFill>
              <a:effectLst/>
              <a:latin typeface="+mn-lt"/>
              <a:ea typeface="+mn-ea"/>
              <a:cs typeface="+mn-cs"/>
            </a:rPr>
            <a:t>900</a:t>
          </a:r>
          <a:r>
            <a:rPr kumimoji="1" lang="ja-JP" altLang="ja-JP" sz="1100">
              <a:solidFill>
                <a:schemeClr val="dk1"/>
              </a:solidFill>
              <a:effectLst/>
              <a:latin typeface="+mn-lt"/>
              <a:ea typeface="+mn-ea"/>
              <a:cs typeface="+mn-cs"/>
            </a:rPr>
            <a:t>百万円となり、そこから財政調整基金の取崩しを行った結果、財政調整基金残高は</a:t>
          </a:r>
          <a:r>
            <a:rPr kumimoji="1" lang="en-US" altLang="ja-JP" sz="1100">
              <a:solidFill>
                <a:schemeClr val="dk1"/>
              </a:solidFill>
              <a:effectLst/>
              <a:latin typeface="+mn-lt"/>
              <a:ea typeface="+mn-ea"/>
              <a:cs typeface="+mn-cs"/>
            </a:rPr>
            <a:t>3,954</a:t>
          </a:r>
          <a:r>
            <a:rPr kumimoji="1" lang="ja-JP" altLang="ja-JP" sz="1100">
              <a:solidFill>
                <a:schemeClr val="dk1"/>
              </a:solidFill>
              <a:effectLst/>
              <a:latin typeface="+mn-lt"/>
              <a:ea typeface="+mn-ea"/>
              <a:cs typeface="+mn-cs"/>
            </a:rPr>
            <a:t>百万円となった。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a:effectLst/>
          </a:endParaRPr>
        </a:p>
        <a:p>
          <a:r>
            <a:rPr kumimoji="1" lang="ja-JP" altLang="ja-JP" sz="1100">
              <a:solidFill>
                <a:schemeClr val="dk1"/>
              </a:solidFill>
              <a:effectLst/>
              <a:latin typeface="+mn-lt"/>
              <a:ea typeface="+mn-ea"/>
              <a:cs typeface="+mn-cs"/>
            </a:rPr>
            <a:t>前年度に引き続き残高を大きく伸ばしたものの、社会保障関係経費等の増加に加えて、</a:t>
          </a:r>
          <a:r>
            <a:rPr kumimoji="1" lang="ja-JP" altLang="ja-JP" sz="1100" b="0" i="0" baseline="0">
              <a:solidFill>
                <a:schemeClr val="dk1"/>
              </a:solidFill>
              <a:effectLst/>
              <a:latin typeface="+mn-lt"/>
              <a:ea typeface="+mn-ea"/>
              <a:cs typeface="+mn-cs"/>
            </a:rPr>
            <a:t>やまと</a:t>
          </a:r>
          <a:r>
            <a:rPr kumimoji="1" lang="en-US" altLang="ja-JP" sz="1100" b="0" i="0" baseline="0">
              <a:solidFill>
                <a:schemeClr val="dk1"/>
              </a:solidFill>
              <a:effectLst/>
              <a:latin typeface="+mn-lt"/>
              <a:ea typeface="+mn-ea"/>
              <a:cs typeface="+mn-cs"/>
            </a:rPr>
            <a:t>eco</a:t>
          </a:r>
          <a:r>
            <a:rPr kumimoji="1" lang="ja-JP" altLang="ja-JP" sz="1100" b="0" i="0" baseline="0">
              <a:solidFill>
                <a:schemeClr val="dk1"/>
              </a:solidFill>
              <a:effectLst/>
              <a:latin typeface="+mn-lt"/>
              <a:ea typeface="+mn-ea"/>
              <a:cs typeface="+mn-cs"/>
            </a:rPr>
            <a:t>クリーンセンター</a:t>
          </a:r>
          <a:r>
            <a:rPr kumimoji="1" lang="ja-JP" altLang="ja-JP" sz="1100">
              <a:solidFill>
                <a:schemeClr val="dk1"/>
              </a:solidFill>
              <a:effectLst/>
              <a:latin typeface="+mn-lt"/>
              <a:ea typeface="+mn-ea"/>
              <a:cs typeface="+mn-cs"/>
            </a:rPr>
            <a:t>の建設費負担金に係る市債の償還の開始や金利の上昇に伴う公債費の増加、小学校の改築や老朽化する公共施設等による歳出増が予定されており、今後は基金取崩しの増が見込まれる。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今後については、多発する災害等による突発的な財政需要や公共施設の老朽化対策等に備えるため、歳入増加策や業務効率の改善・経費の最小化を図り、基金残高の維持に努める。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普通交付税の臨時財政対策債償還基金費に係る増額を積み立てたこと</a:t>
          </a:r>
          <a:r>
            <a:rPr kumimoji="1" lang="ja-JP" altLang="en-US" sz="1100" b="0" i="0" baseline="0">
              <a:solidFill>
                <a:schemeClr val="dk1"/>
              </a:solidFill>
              <a:effectLst/>
              <a:latin typeface="+mn-lt"/>
              <a:ea typeface="+mn-ea"/>
              <a:cs typeface="+mn-cs"/>
            </a:rPr>
            <a:t>等により</a:t>
          </a:r>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百万円増加している。</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今後については、積立時の目的に沿った事業に対し、計画的に充当する。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60,686
59,496
86.42
35,746,619
34,246,598
1,375,061
15,681,160
27,500,923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財政力指数は、長引く景気低迷による法人市民税等の市税の減収が続いたことから低下傾向にあったが、近年はほぼ横ばいとなっている。類似団体平均と比較して低い状況が続いており、今後も市税の大幅な伸びは見込めないが、引き続き地域産業の振興への取組や税等の未収金対策などによる歳入確保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75142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経常収支比率は</a:t>
          </a:r>
          <a:r>
            <a:rPr kumimoji="1" lang="ja-JP" altLang="en-US"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1.0</a:t>
          </a:r>
          <a:r>
            <a:rPr kumimoji="1" lang="ja-JP" altLang="en-US" sz="1100" b="0" i="0" baseline="0">
              <a:solidFill>
                <a:schemeClr val="dk1"/>
              </a:solidFill>
              <a:effectLst/>
              <a:latin typeface="+mn-lt"/>
              <a:ea typeface="+mn-ea"/>
              <a:cs typeface="+mn-cs"/>
            </a:rPr>
            <a:t>％改善したものの、</a:t>
          </a:r>
          <a:r>
            <a:rPr kumimoji="1" lang="ja-JP" altLang="ja-JP" sz="1100" b="0" i="0" baseline="0">
              <a:solidFill>
                <a:schemeClr val="dk1"/>
              </a:solidFill>
              <a:effectLst/>
              <a:latin typeface="+mn-lt"/>
              <a:ea typeface="+mn-ea"/>
              <a:cs typeface="+mn-cs"/>
            </a:rPr>
            <a:t>類似団体平均を</a:t>
          </a:r>
          <a:r>
            <a:rPr kumimoji="1" lang="ja-JP" altLang="en-US" sz="1100" b="0" i="0" baseline="0">
              <a:solidFill>
                <a:schemeClr val="dk1"/>
              </a:solidFill>
              <a:effectLst/>
              <a:latin typeface="+mn-lt"/>
              <a:ea typeface="+mn-ea"/>
              <a:cs typeface="+mn-cs"/>
            </a:rPr>
            <a:t>わずかに</a:t>
          </a:r>
          <a:r>
            <a:rPr kumimoji="1" lang="ja-JP" altLang="ja-JP" sz="1100" b="0" i="0" baseline="0">
              <a:solidFill>
                <a:schemeClr val="dk1"/>
              </a:solidFill>
              <a:effectLst/>
              <a:latin typeface="+mn-lt"/>
              <a:ea typeface="+mn-ea"/>
              <a:cs typeface="+mn-cs"/>
            </a:rPr>
            <a:t>上回っている。この要因としては、扶助費が年々増加していることや、従来から教育・福祉を重点施策とした人員配置により、類似団体と比較して職員数が多く、人件費が高いことが挙げられる。今後も、民間委託やファシリティマネジメントの推進により、更なる経常経費の削減を図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635</xdr:rowOff>
    </xdr:from>
    <xdr:to>
      <xdr:col>23</xdr:col>
      <xdr:colOff>133350</xdr:colOff>
      <xdr:row>65</xdr:row>
      <xdr:rowOff>60960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14488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60960</xdr:rowOff>
    </xdr:from>
    <xdr:to>
      <xdr:col>19</xdr:col>
      <xdr:colOff>133350</xdr:colOff>
      <xdr:row>65</xdr:row>
      <xdr:rowOff>60960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205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21272</xdr:rowOff>
    </xdr:from>
    <xdr:to>
      <xdr:col>15</xdr:col>
      <xdr:colOff>82550</xdr:colOff>
      <xdr:row>65</xdr:row>
      <xdr:rowOff>60960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94072"/>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21272</xdr:rowOff>
    </xdr:from>
    <xdr:to>
      <xdr:col>11</xdr:col>
      <xdr:colOff>31750</xdr:colOff>
      <xdr:row>67</xdr:row>
      <xdr:rowOff>19685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94072"/>
          <a:ext cx="889000" cy="5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121285</xdr:rowOff>
    </xdr:from>
    <xdr:to>
      <xdr:col>23</xdr:col>
      <xdr:colOff>184150</xdr:colOff>
      <xdr:row>65</xdr:row>
      <xdr:rowOff>51435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93362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6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141922</xdr:rowOff>
    </xdr:from>
    <xdr:to>
      <xdr:col>11</xdr:col>
      <xdr:colOff>82550</xdr:colOff>
      <xdr:row>64</xdr:row>
      <xdr:rowOff>72072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56849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140335</xdr:rowOff>
    </xdr:from>
    <xdr:to>
      <xdr:col>7</xdr:col>
      <xdr:colOff>31750</xdr:colOff>
      <xdr:row>67</xdr:row>
      <xdr:rowOff>70485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4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55262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54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本市では、これまで教育・福祉、とりわけ子どもに関する施策の充実に重点的に取り組んできたため保育所・幼稚園等の施設が多い。また区画整理事業や地籍調査事業を推進してきたことから、民生部門と土木部門において職員数が多くなっており、人件費の増加に繋がっている。これまで職員数の削減を進めてきた結果、これ以上の削減は厳しいものとなっており、今後は事業の整理、指定管理者制度の活用、業務委託を推進し、コストの低減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386</xdr:rowOff>
    </xdr:from>
    <xdr:to>
      <xdr:col>23</xdr:col>
      <xdr:colOff>133350</xdr:colOff>
      <xdr:row>81</xdr:row>
      <xdr:rowOff>30721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87836"/>
          <a:ext cx="838200" cy="3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386</xdr:rowOff>
    </xdr:from>
    <xdr:to>
      <xdr:col>19</xdr:col>
      <xdr:colOff>133350</xdr:colOff>
      <xdr:row>81</xdr:row>
      <xdr:rowOff>7852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87836"/>
          <a:ext cx="889000" cy="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168241</xdr:rowOff>
    </xdr:from>
    <xdr:to>
      <xdr:col>15</xdr:col>
      <xdr:colOff>82550</xdr:colOff>
      <xdr:row>81</xdr:row>
      <xdr:rowOff>7852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84241"/>
          <a:ext cx="889000" cy="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119208</xdr:rowOff>
    </xdr:from>
    <xdr:to>
      <xdr:col>11</xdr:col>
      <xdr:colOff>31750</xdr:colOff>
      <xdr:row>80</xdr:row>
      <xdr:rowOff>168241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35208"/>
          <a:ext cx="889000" cy="4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151371</xdr:rowOff>
    </xdr:from>
    <xdr:to>
      <xdr:col>23</xdr:col>
      <xdr:colOff>184150</xdr:colOff>
      <xdr:row>81</xdr:row>
      <xdr:rowOff>81521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6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123448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3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121036</xdr:rowOff>
    </xdr:from>
    <xdr:to>
      <xdr:col>19</xdr:col>
      <xdr:colOff>184150</xdr:colOff>
      <xdr:row>81</xdr:row>
      <xdr:rowOff>51186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3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35963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23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128502</xdr:rowOff>
    </xdr:from>
    <xdr:to>
      <xdr:col>15</xdr:col>
      <xdr:colOff>133350</xdr:colOff>
      <xdr:row>81</xdr:row>
      <xdr:rowOff>58652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4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43429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3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117441</xdr:rowOff>
    </xdr:from>
    <xdr:to>
      <xdr:col>11</xdr:col>
      <xdr:colOff>82550</xdr:colOff>
      <xdr:row>81</xdr:row>
      <xdr:rowOff>47591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3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32368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1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68408</xdr:rowOff>
    </xdr:from>
    <xdr:to>
      <xdr:col>7</xdr:col>
      <xdr:colOff>31750</xdr:colOff>
      <xdr:row>80</xdr:row>
      <xdr:rowOff>170008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8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154785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7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今年度は国・類似団体の給与水準と比べると高くなっている。これは給料カットを実施している団体が多い中、本市においては手当の減額を行うことによって給与の削減を行っていることが要因の一つであると考えられる。今後も削減方法等を検討し、給与水準の適正化に努めていく。</a:t>
          </a:r>
          <a:endParaRPr lang="ja-JP" altLang="ja-JP" sz="1400" b="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88</xdr:row>
      <xdr:rowOff>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15243"/>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88</xdr:row>
      <xdr:rowOff>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669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7735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32657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7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本市では、これまで教育・福祉、とりわけ子どもに関する施策の充実に重点的に取り組んできたため保育所・幼稚園等の施設が多い。また区画整理事業や地籍調査事業を推進してきたことから、民生部門と土木部門において職員数が多くなっている。これまで職員数の削減を進めてきた結果、これ以上の削減は厳しいものとなっており、今後は事業の整理、指定管理者制度の活用、業務委託を推進し、退職者不補充、新規採用の抑制に努め、定員の適正化につなげ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116840</xdr:rowOff>
    </xdr:from>
    <xdr:to>
      <xdr:col>81</xdr:col>
      <xdr:colOff>44450</xdr:colOff>
      <xdr:row>62</xdr:row>
      <xdr:rowOff>136948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4674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116840</xdr:rowOff>
    </xdr:from>
    <xdr:to>
      <xdr:col>77</xdr:col>
      <xdr:colOff>44450</xdr:colOff>
      <xdr:row>62</xdr:row>
      <xdr:rowOff>126894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74674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106786</xdr:rowOff>
    </xdr:from>
    <xdr:to>
      <xdr:col>72</xdr:col>
      <xdr:colOff>203200</xdr:colOff>
      <xdr:row>62</xdr:row>
      <xdr:rowOff>126894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3668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86678</xdr:rowOff>
    </xdr:from>
    <xdr:to>
      <xdr:col>68</xdr:col>
      <xdr:colOff>152400</xdr:colOff>
      <xdr:row>62</xdr:row>
      <xdr:rowOff>106786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1657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86148</xdr:rowOff>
    </xdr:from>
    <xdr:to>
      <xdr:col>81</xdr:col>
      <xdr:colOff>95250</xdr:colOff>
      <xdr:row>63</xdr:row>
      <xdr:rowOff>16298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58225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88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66040</xdr:rowOff>
    </xdr:from>
    <xdr:to>
      <xdr:col>77</xdr:col>
      <xdr:colOff>95250</xdr:colOff>
      <xdr:row>62</xdr:row>
      <xdr:rowOff>167640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152417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76094</xdr:rowOff>
    </xdr:from>
    <xdr:to>
      <xdr:col>73</xdr:col>
      <xdr:colOff>44450</xdr:colOff>
      <xdr:row>63</xdr:row>
      <xdr:rowOff>6244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162471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55986</xdr:rowOff>
    </xdr:from>
    <xdr:to>
      <xdr:col>68</xdr:col>
      <xdr:colOff>203200</xdr:colOff>
      <xdr:row>62</xdr:row>
      <xdr:rowOff>157586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8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142363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7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35878</xdr:rowOff>
    </xdr:from>
    <xdr:to>
      <xdr:col>64</xdr:col>
      <xdr:colOff>152400</xdr:colOff>
      <xdr:row>62</xdr:row>
      <xdr:rowOff>137478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122255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en-US" sz="1100" b="0" i="0" u="none" strike="noStrike" baseline="0">
              <a:solidFill>
                <a:schemeClr val="dk1"/>
              </a:solidFill>
              <a:latin typeface="+mn-lt"/>
              <a:ea typeface="+mn-ea"/>
              <a:cs typeface="+mn-cs"/>
            </a:rPr>
            <a:t>元利償還金が減少するとともに、普通交付税の増加により分母となる標準財政規模が増加したため、</a:t>
          </a:r>
          <a:r>
            <a:rPr lang="ja-JP" altLang="ja-JP" sz="1100" b="0" i="0" baseline="0">
              <a:solidFill>
                <a:schemeClr val="dk1"/>
              </a:solidFill>
              <a:effectLst/>
              <a:latin typeface="+mn-lt"/>
              <a:ea typeface="+mn-ea"/>
              <a:cs typeface="+mn-cs"/>
            </a:rPr>
            <a:t>前年度から更に</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ポイント改善している。</a:t>
          </a:r>
          <a:r>
            <a:rPr kumimoji="1" lang="ja-JP" altLang="ja-JP" sz="1100" b="0" i="0" baseline="0">
              <a:solidFill>
                <a:schemeClr val="dk1"/>
              </a:solidFill>
              <a:effectLst/>
              <a:latin typeface="+mn-lt"/>
              <a:ea typeface="+mn-ea"/>
              <a:cs typeface="+mn-cs"/>
            </a:rPr>
            <a:t>現在は比較的健全な状態を保っているところであるが、今後も、公共施設の老朽化対策や、</a:t>
          </a:r>
          <a:r>
            <a:rPr kumimoji="1" lang="ja-JP" altLang="en-US" sz="1100" b="0" i="0" baseline="0">
              <a:solidFill>
                <a:schemeClr val="dk1"/>
              </a:solidFill>
              <a:effectLst/>
              <a:latin typeface="+mn-lt"/>
              <a:ea typeface="+mn-ea"/>
              <a:cs typeface="+mn-cs"/>
            </a:rPr>
            <a:t>柳本小学校・山の辺小学校の改築</a:t>
          </a:r>
          <a:r>
            <a:rPr kumimoji="1" lang="ja-JP" altLang="ja-JP" sz="1100" b="0" i="0" baseline="0">
              <a:solidFill>
                <a:schemeClr val="dk1"/>
              </a:solidFill>
              <a:effectLst/>
              <a:latin typeface="+mn-lt"/>
              <a:ea typeface="+mn-ea"/>
              <a:cs typeface="+mn-cs"/>
            </a:rPr>
            <a:t>など大規模な建設事業に伴う起債が予定されており、比率の推移に注視しながら、起債に大きく依存することのない財政運営に努める。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121920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4238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43</xdr:row>
      <xdr:rowOff>14817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32282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46990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3871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71120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20320</xdr:rowOff>
    </xdr:from>
    <xdr:to>
      <xdr:col>64</xdr:col>
      <xdr:colOff>152400</xdr:colOff>
      <xdr:row>43</xdr:row>
      <xdr:rowOff>121920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106697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将来負担比率は、下水道普及率を早期に</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％にするという方針のもと、平成</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年度に集中的に行った下水道整備に伴う地方債を多額に発行したため、類似団体平均を上回って推移している。</a:t>
          </a:r>
          <a:r>
            <a:rPr kumimoji="1" lang="ja-JP" altLang="en-US" sz="1100" b="0" i="0" baseline="0">
              <a:solidFill>
                <a:schemeClr val="dk1"/>
              </a:solidFill>
              <a:effectLst/>
              <a:latin typeface="+mn-lt"/>
              <a:ea typeface="+mn-ea"/>
              <a:cs typeface="+mn-cs"/>
            </a:rPr>
            <a:t>加えて</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a:t>
          </a:r>
          <a:r>
            <a:rPr lang="ja-JP" altLang="en-US" sz="1100" b="0" i="0" u="none" strike="noStrike" baseline="0">
              <a:solidFill>
                <a:schemeClr val="dk1"/>
              </a:solidFill>
              <a:latin typeface="+mn-lt"/>
              <a:ea typeface="+mn-ea"/>
              <a:cs typeface="+mn-cs"/>
            </a:rPr>
            <a:t>やまと</a:t>
          </a:r>
          <a:r>
            <a:rPr lang="en-US" altLang="ja-JP" sz="1100" b="0" i="0" u="none" strike="noStrike" baseline="0">
              <a:solidFill>
                <a:schemeClr val="dk1"/>
              </a:solidFill>
              <a:latin typeface="+mn-lt"/>
              <a:ea typeface="+mn-ea"/>
              <a:cs typeface="+mn-cs"/>
            </a:rPr>
            <a:t>eco </a:t>
          </a:r>
          <a:r>
            <a:rPr lang="ja-JP" altLang="en-US" sz="1100" b="0" i="0" u="none" strike="noStrike" baseline="0">
              <a:solidFill>
                <a:schemeClr val="dk1"/>
              </a:solidFill>
              <a:latin typeface="+mn-lt"/>
              <a:ea typeface="+mn-ea"/>
              <a:cs typeface="+mn-cs"/>
            </a:rPr>
            <a:t>クリーンセンター建設負担金事業により地方債現在高が大幅に増加したため</a:t>
          </a:r>
          <a:r>
            <a:rPr lang="ja-JP" altLang="ja-JP" sz="1100" b="0" i="0" baseline="0">
              <a:solidFill>
                <a:schemeClr val="dk1"/>
              </a:solidFill>
              <a:effectLst/>
              <a:latin typeface="+mn-lt"/>
              <a:ea typeface="+mn-ea"/>
              <a:cs typeface="+mn-cs"/>
            </a:rPr>
            <a:t> 、前年度から</a:t>
          </a:r>
          <a:r>
            <a:rPr lang="en-US" altLang="ja-JP" sz="1100" b="0" i="0" baseline="0">
              <a:solidFill>
                <a:schemeClr val="dk1"/>
              </a:solidFill>
              <a:effectLst/>
              <a:latin typeface="+mn-lt"/>
              <a:ea typeface="+mn-ea"/>
              <a:cs typeface="+mn-cs"/>
            </a:rPr>
            <a:t>20.0</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悪化</a:t>
          </a:r>
          <a:r>
            <a:rPr lang="ja-JP" altLang="ja-JP" sz="1100" b="0" i="0" baseline="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新規事業の実施においては、事業そのものの緊急性を考慮し、財源措置の有無等を含めて優先順位を判断</a:t>
          </a:r>
          <a:r>
            <a:rPr kumimoji="1" lang="ja-JP" altLang="en-US" sz="1100" b="0" i="0" baseline="0">
              <a:solidFill>
                <a:schemeClr val="dk1"/>
              </a:solidFill>
              <a:effectLst/>
              <a:latin typeface="+mn-lt"/>
              <a:ea typeface="+mn-ea"/>
              <a:cs typeface="+mn-cs"/>
            </a:rPr>
            <a:t>し、早期改善に努める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26428</xdr:rowOff>
    </xdr:from>
    <xdr:to>
      <xdr:col>81</xdr:col>
      <xdr:colOff>44450</xdr:colOff>
      <xdr:row>16</xdr:row>
      <xdr:rowOff>84788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598178"/>
          <a:ext cx="8382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26428</xdr:rowOff>
    </xdr:from>
    <xdr:to>
      <xdr:col>77</xdr:col>
      <xdr:colOff>44450</xdr:colOff>
      <xdr:row>15</xdr:row>
      <xdr:rowOff>114905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98178"/>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114905</xdr:rowOff>
    </xdr:from>
    <xdr:to>
      <xdr:col>72</xdr:col>
      <xdr:colOff>203200</xdr:colOff>
      <xdr:row>16</xdr:row>
      <xdr:rowOff>153731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86655"/>
          <a:ext cx="889000" cy="2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153731</xdr:rowOff>
    </xdr:from>
    <xdr:to>
      <xdr:col>68</xdr:col>
      <xdr:colOff>152400</xdr:colOff>
      <xdr:row>17</xdr:row>
      <xdr:rowOff>44329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896931"/>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33988</xdr:rowOff>
    </xdr:from>
    <xdr:to>
      <xdr:col>81</xdr:col>
      <xdr:colOff>95250</xdr:colOff>
      <xdr:row>16</xdr:row>
      <xdr:rowOff>135588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6065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4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147078</xdr:rowOff>
    </xdr:from>
    <xdr:to>
      <xdr:col>77</xdr:col>
      <xdr:colOff>95250</xdr:colOff>
      <xdr:row>15</xdr:row>
      <xdr:rowOff>77228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62005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33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64105</xdr:rowOff>
    </xdr:from>
    <xdr:to>
      <xdr:col>73</xdr:col>
      <xdr:colOff>44450</xdr:colOff>
      <xdr:row>15</xdr:row>
      <xdr:rowOff>165705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3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150482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102931</xdr:rowOff>
    </xdr:from>
    <xdr:to>
      <xdr:col>68</xdr:col>
      <xdr:colOff>203200</xdr:colOff>
      <xdr:row>17</xdr:row>
      <xdr:rowOff>33081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4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17858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3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164979</xdr:rowOff>
    </xdr:from>
    <xdr:to>
      <xdr:col>64</xdr:col>
      <xdr:colOff>152400</xdr:colOff>
      <xdr:row>17</xdr:row>
      <xdr:rowOff>95129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79906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9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60,686
59,496
86.42
35,746,619
34,246,598
1,375,061
15,681,160
27,500,923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職員数が類似団体と比較して多いことが、経常収支比率の人件費分を高くしている要因である。これは、直営で運営している保育所及び幼稚園といった福祉・教育施設の数が多いため、それに比例し職員数も多くなっているためである。今後は事務のデジタル化や民間委託を更に推進し、事務の効率化等による職員数の削減を図り人件費の抑制に繋げていく。</a:t>
          </a:r>
          <a:endParaRPr lang="ja-JP" altLang="ja-JP" sz="1400" b="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76708</xdr:rowOff>
    </xdr:from>
    <xdr:to>
      <xdr:col>24</xdr:col>
      <xdr:colOff>25400</xdr:colOff>
      <xdr:row>38</xdr:row>
      <xdr:rowOff>90424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918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76708</xdr:rowOff>
    </xdr:from>
    <xdr:to>
      <xdr:col>19</xdr:col>
      <xdr:colOff>187325</xdr:colOff>
      <xdr:row>38</xdr:row>
      <xdr:rowOff>99568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918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170434</xdr:rowOff>
    </xdr:from>
    <xdr:to>
      <xdr:col>15</xdr:col>
      <xdr:colOff>98425</xdr:colOff>
      <xdr:row>38</xdr:row>
      <xdr:rowOff>99568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140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1408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39624</xdr:rowOff>
    </xdr:from>
    <xdr:to>
      <xdr:col>24</xdr:col>
      <xdr:colOff>76200</xdr:colOff>
      <xdr:row>38</xdr:row>
      <xdr:rowOff>141224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11701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25908</xdr:rowOff>
    </xdr:from>
    <xdr:to>
      <xdr:col>20</xdr:col>
      <xdr:colOff>38100</xdr:colOff>
      <xdr:row>38</xdr:row>
      <xdr:rowOff>127508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112285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48768</xdr:rowOff>
    </xdr:from>
    <xdr:to>
      <xdr:col>15</xdr:col>
      <xdr:colOff>149225</xdr:colOff>
      <xdr:row>38</xdr:row>
      <xdr:rowOff>150368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135145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34561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108204</xdr:rowOff>
    </xdr:from>
    <xdr:to>
      <xdr:col>6</xdr:col>
      <xdr:colOff>171450</xdr:colOff>
      <xdr:row>39</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23131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物件費の主な内訳として、ごみ等の収集委託、焼却施設運転管理委託、施設の光熱水費や指定管理料、</a:t>
          </a:r>
          <a:r>
            <a:rPr kumimoji="1" lang="en-US" altLang="ja-JP" sz="1100" b="0" i="0" baseline="0">
              <a:solidFill>
                <a:schemeClr val="dk1"/>
              </a:solidFill>
              <a:effectLst/>
              <a:latin typeface="+mn-lt"/>
              <a:ea typeface="+mn-ea"/>
              <a:cs typeface="+mn-cs"/>
            </a:rPr>
            <a:t>ICT</a:t>
          </a:r>
          <a:r>
            <a:rPr kumimoji="1" lang="ja-JP" altLang="ja-JP" sz="1100" b="0" i="0" baseline="0">
              <a:solidFill>
                <a:schemeClr val="dk1"/>
              </a:solidFill>
              <a:effectLst/>
              <a:latin typeface="+mn-lt"/>
              <a:ea typeface="+mn-ea"/>
              <a:cs typeface="+mn-cs"/>
            </a:rPr>
            <a:t>関連の経費などがあ</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類似団体とほぼ同水準で推移している。令和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物件費に充当するふるさと天理応援基金繰入額（特定財源）が増加した</a:t>
          </a:r>
          <a:r>
            <a:rPr kumimoji="1" lang="ja-JP" altLang="en-US" sz="1100" b="0" i="0" baseline="0">
              <a:solidFill>
                <a:sysClr val="windowText" lastClr="000000"/>
              </a:solidFill>
              <a:effectLst/>
              <a:latin typeface="+mn-lt"/>
              <a:ea typeface="+mn-ea"/>
              <a:cs typeface="+mn-cs"/>
            </a:rPr>
            <a:t>ため、</a:t>
          </a:r>
          <a:r>
            <a:rPr kumimoji="1" lang="ja-JP" altLang="ja-JP" sz="1100" b="0" i="0" baseline="0">
              <a:solidFill>
                <a:schemeClr val="dk1"/>
              </a:solidFill>
              <a:effectLst/>
              <a:latin typeface="+mn-lt"/>
              <a:ea typeface="+mn-ea"/>
              <a:cs typeface="+mn-cs"/>
            </a:rPr>
            <a:t>前年度に比して</a:t>
          </a:r>
          <a:r>
            <a:rPr kumimoji="1" lang="en-US" altLang="ja-JP" sz="1100" b="0" i="0" baseline="0">
              <a:solidFill>
                <a:schemeClr val="dk1"/>
              </a:solidFill>
              <a:effectLst/>
              <a:latin typeface="+mn-lt"/>
              <a:ea typeface="+mn-ea"/>
              <a:cs typeface="+mn-cs"/>
            </a:rPr>
            <a:t>0.7</a:t>
          </a:r>
          <a:r>
            <a:rPr kumimoji="1" lang="ja-JP" altLang="en-US" sz="1100" b="0" i="0" baseline="0">
              <a:solidFill>
                <a:schemeClr val="dk1"/>
              </a:solidFill>
              <a:effectLst/>
              <a:latin typeface="+mn-lt"/>
              <a:ea typeface="+mn-ea"/>
              <a:cs typeface="+mn-cs"/>
            </a:rPr>
            <a:t>ポイント下がっている</a:t>
          </a:r>
          <a:r>
            <a:rPr kumimoji="1" lang="ja-JP" altLang="ja-JP" sz="1100" b="0" i="0" baseline="0">
              <a:solidFill>
                <a:schemeClr val="dk1"/>
              </a:solidFill>
              <a:effectLst/>
              <a:latin typeface="+mn-lt"/>
              <a:ea typeface="+mn-ea"/>
              <a:cs typeface="+mn-cs"/>
            </a:rPr>
            <a:t>。今後も、施設の統廃合を含めた公共施設等の見直しを実施し、コスト削減を図る。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136525</xdr:rowOff>
    </xdr:from>
    <xdr:to>
      <xdr:col>82</xdr:col>
      <xdr:colOff>107950</xdr:colOff>
      <xdr:row>16</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0827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17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03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107950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03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85725</xdr:rowOff>
    </xdr:from>
    <xdr:to>
      <xdr:col>82</xdr:col>
      <xdr:colOff>158750</xdr:colOff>
      <xdr:row>16</xdr:row>
      <xdr:rowOff>15875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102252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152400</xdr:rowOff>
    </xdr:from>
    <xdr:to>
      <xdr:col>78</xdr:col>
      <xdr:colOff>120650</xdr:colOff>
      <xdr:row>16</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92727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93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扶助費に係る経常収支比率は、類似団体と比較してやや下回る水準で推移している。令和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年度決算では、障害者の認定件数の増加等に起因</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障害福祉サービス介護給付費</a:t>
          </a:r>
          <a:r>
            <a:rPr kumimoji="1" lang="ja-JP" altLang="en-US" sz="1100">
              <a:solidFill>
                <a:schemeClr val="dk1"/>
              </a:solidFill>
              <a:effectLst/>
              <a:latin typeface="+mn-lt"/>
              <a:ea typeface="+mn-ea"/>
              <a:cs typeface="+mn-cs"/>
            </a:rPr>
            <a:t>や障害児通所給付費、</a:t>
          </a:r>
          <a:r>
            <a:rPr kumimoji="1" lang="ja-JP" altLang="ja-JP" sz="1100">
              <a:solidFill>
                <a:schemeClr val="dk1"/>
              </a:solidFill>
              <a:effectLst/>
              <a:latin typeface="+mn-lt"/>
              <a:ea typeface="+mn-ea"/>
              <a:cs typeface="+mn-cs"/>
            </a:rPr>
            <a:t>生活保護受給者の高齢化による医療扶助等にかかる経常一般財源が増加したことで、前年度から</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ポイント数値が上昇している。生活保護については、従来より実施している資格審査等の適正化を継続して遂行していくことで、その抑制を図る。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22225</xdr:rowOff>
    </xdr:from>
    <xdr:to>
      <xdr:col>24</xdr:col>
      <xdr:colOff>25400</xdr:colOff>
      <xdr:row>55</xdr:row>
      <xdr:rowOff>155575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45197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136525</xdr:rowOff>
    </xdr:from>
    <xdr:to>
      <xdr:col>19</xdr:col>
      <xdr:colOff>187325</xdr:colOff>
      <xdr:row>55</xdr:row>
      <xdr:rowOff>22225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948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136525</xdr:rowOff>
    </xdr:from>
    <xdr:to>
      <xdr:col>15</xdr:col>
      <xdr:colOff>98425</xdr:colOff>
      <xdr:row>54</xdr:row>
      <xdr:rowOff>155575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3948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155575</xdr:rowOff>
    </xdr:from>
    <xdr:to>
      <xdr:col>11</xdr:col>
      <xdr:colOff>9525</xdr:colOff>
      <xdr:row>55</xdr:row>
      <xdr:rowOff>22225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413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104775</xdr:rowOff>
    </xdr:from>
    <xdr:to>
      <xdr:col>24</xdr:col>
      <xdr:colOff>76200</xdr:colOff>
      <xdr:row>56</xdr:row>
      <xdr:rowOff>34925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121302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37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142875</xdr:rowOff>
    </xdr:from>
    <xdr:to>
      <xdr:col>20</xdr:col>
      <xdr:colOff>38100</xdr:colOff>
      <xdr:row>55</xdr:row>
      <xdr:rowOff>73025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83202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7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85725</xdr:rowOff>
    </xdr:from>
    <xdr:to>
      <xdr:col>15</xdr:col>
      <xdr:colOff>149225</xdr:colOff>
      <xdr:row>55</xdr:row>
      <xdr:rowOff>15875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3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26052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1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104775</xdr:rowOff>
    </xdr:from>
    <xdr:to>
      <xdr:col>11</xdr:col>
      <xdr:colOff>60325</xdr:colOff>
      <xdr:row>55</xdr:row>
      <xdr:rowOff>34925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45102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142875</xdr:rowOff>
    </xdr:from>
    <xdr:to>
      <xdr:col>6</xdr:col>
      <xdr:colOff>171450</xdr:colOff>
      <xdr:row>55</xdr:row>
      <xdr:rowOff>73025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83202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17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その他の経費の経常収支比率は、他会計への繰出金や維持補修費</a:t>
          </a:r>
          <a:r>
            <a:rPr kumimoji="1" lang="ja-JP" altLang="en-US" sz="1100" b="0" i="0" baseline="0">
              <a:solidFill>
                <a:schemeClr val="dk1"/>
              </a:solidFill>
              <a:effectLst/>
              <a:latin typeface="+mn-lt"/>
              <a:ea typeface="+mn-ea"/>
              <a:cs typeface="+mn-cs"/>
            </a:rPr>
            <a:t>に係る経常一般財源の減少等</a:t>
          </a:r>
          <a:r>
            <a:rPr kumimoji="1" lang="ja-JP" altLang="ja-JP" sz="1100" b="0" i="0" baseline="0">
              <a:solidFill>
                <a:schemeClr val="dk1"/>
              </a:solidFill>
              <a:effectLst/>
              <a:latin typeface="+mn-lt"/>
              <a:ea typeface="+mn-ea"/>
              <a:cs typeface="+mn-cs"/>
            </a:rPr>
            <a:t>により比率が</a:t>
          </a:r>
          <a:r>
            <a:rPr kumimoji="1" lang="ja-JP" altLang="en-US" sz="1100" b="0" i="0" baseline="0">
              <a:solidFill>
                <a:schemeClr val="dk1"/>
              </a:solidFill>
              <a:effectLst/>
              <a:latin typeface="+mn-lt"/>
              <a:ea typeface="+mn-ea"/>
              <a:cs typeface="+mn-cs"/>
            </a:rPr>
            <a:t>下がっている</a:t>
          </a:r>
          <a:r>
            <a:rPr kumimoji="1" lang="ja-JP" altLang="ja-JP" sz="1100" b="0" i="0" baseline="0">
              <a:solidFill>
                <a:schemeClr val="dk1"/>
              </a:solidFill>
              <a:effectLst/>
              <a:latin typeface="+mn-lt"/>
              <a:ea typeface="+mn-ea"/>
              <a:cs typeface="+mn-cs"/>
            </a:rPr>
            <a:t>。維持補修費については、今後施設の老朽化に伴う経費増が見込まれることから、その統廃合も視野に入れ、コストの適切な管理を行っていく。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60706</xdr:rowOff>
    </xdr:from>
    <xdr:to>
      <xdr:col>82</xdr:col>
      <xdr:colOff>107950</xdr:colOff>
      <xdr:row>57</xdr:row>
      <xdr:rowOff>106426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333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51562</xdr:rowOff>
    </xdr:from>
    <xdr:to>
      <xdr:col>78</xdr:col>
      <xdr:colOff>69850</xdr:colOff>
      <xdr:row>57</xdr:row>
      <xdr:rowOff>106426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242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168148</xdr:rowOff>
    </xdr:from>
    <xdr:to>
      <xdr:col>73</xdr:col>
      <xdr:colOff>180975</xdr:colOff>
      <xdr:row>57</xdr:row>
      <xdr:rowOff>51562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693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168148</xdr:rowOff>
    </xdr:from>
    <xdr:to>
      <xdr:col>69</xdr:col>
      <xdr:colOff>92075</xdr:colOff>
      <xdr:row>57</xdr:row>
      <xdr:rowOff>97282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693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9906</xdr:rowOff>
    </xdr:from>
    <xdr:to>
      <xdr:col>82</xdr:col>
      <xdr:colOff>158750</xdr:colOff>
      <xdr:row>57</xdr:row>
      <xdr:rowOff>111506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26433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2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55626</xdr:rowOff>
    </xdr:from>
    <xdr:to>
      <xdr:col>78</xdr:col>
      <xdr:colOff>120650</xdr:colOff>
      <xdr:row>57</xdr:row>
      <xdr:rowOff>157226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762</xdr:rowOff>
    </xdr:from>
    <xdr:to>
      <xdr:col>74</xdr:col>
      <xdr:colOff>31750</xdr:colOff>
      <xdr:row>57</xdr:row>
      <xdr:rowOff>102362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117348</xdr:rowOff>
    </xdr:from>
    <xdr:to>
      <xdr:col>69</xdr:col>
      <xdr:colOff>142875</xdr:colOff>
      <xdr:row>57</xdr:row>
      <xdr:rowOff>47498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57675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やまと</a:t>
          </a:r>
          <a:r>
            <a:rPr kumimoji="1" lang="en-US" altLang="ja-JP" sz="1100">
              <a:solidFill>
                <a:schemeClr val="dk1"/>
              </a:solidFill>
              <a:effectLst/>
              <a:latin typeface="+mn-lt"/>
              <a:ea typeface="+mn-ea"/>
              <a:cs typeface="+mn-cs"/>
            </a:rPr>
            <a:t>eco</a:t>
          </a:r>
          <a:r>
            <a:rPr kumimoji="1" lang="ja-JP" altLang="en-US" sz="1100">
              <a:solidFill>
                <a:schemeClr val="dk1"/>
              </a:solidFill>
              <a:effectLst/>
              <a:latin typeface="+mn-lt"/>
              <a:ea typeface="+mn-ea"/>
              <a:cs typeface="+mn-cs"/>
            </a:rPr>
            <a:t>クリーンセンター建設費負担金の増加等により前年度に比して</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ポイント増加したものの、</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以降に集中的に整備した下水道の企業債が減少したことに伴う下水道事業繰出金の減少や広域消防組合への分担金が減少したことにより、類似団体平均と同程度となっている。引き続き各種補助金等の必要性を鑑みて適正な支出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131572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900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136144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90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36</xdr:row>
      <xdr:rowOff>140716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08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28702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129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52849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公債費に係る経常収支比率については、平成24・25年度に発行した第三セクター等改革推進債を</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年度に</a:t>
          </a:r>
          <a:r>
            <a:rPr kumimoji="1" lang="ja-JP" altLang="ja-JP" sz="1100" b="0" i="0" baseline="0">
              <a:solidFill>
                <a:schemeClr val="dk1"/>
              </a:solidFill>
              <a:effectLst/>
              <a:latin typeface="+mn-lt"/>
              <a:ea typeface="+mn-ea"/>
              <a:cs typeface="+mn-cs"/>
            </a:rPr>
            <a:t>完済したこと等により、</a:t>
          </a:r>
          <a:r>
            <a:rPr kumimoji="1" lang="ja-JP" altLang="en-US"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1.8</a:t>
          </a:r>
          <a:r>
            <a:rPr kumimoji="1" lang="ja-JP" altLang="en-US" sz="1100" b="0" i="0" baseline="0">
              <a:solidFill>
                <a:schemeClr val="dk1"/>
              </a:solidFill>
              <a:effectLst/>
              <a:latin typeface="+mn-lt"/>
              <a:ea typeface="+mn-ea"/>
              <a:cs typeface="+mn-cs"/>
            </a:rPr>
            <a:t>ポイント数値が下がったが、</a:t>
          </a:r>
          <a:r>
            <a:rPr kumimoji="1" lang="ja-JP" altLang="ja-JP" sz="1100" b="0" i="0" baseline="0">
              <a:solidFill>
                <a:schemeClr val="dk1"/>
              </a:solidFill>
              <a:effectLst/>
              <a:latin typeface="+mn-lt"/>
              <a:ea typeface="+mn-ea"/>
              <a:cs typeface="+mn-cs"/>
            </a:rPr>
            <a:t>引き続き類似団体平均を</a:t>
          </a:r>
          <a:r>
            <a:rPr kumimoji="1" lang="ja-JP" altLang="en-US" sz="1100" b="0" i="0" baseline="0">
              <a:solidFill>
                <a:schemeClr val="dk1"/>
              </a:solidFill>
              <a:effectLst/>
              <a:latin typeface="+mn-lt"/>
              <a:ea typeface="+mn-ea"/>
              <a:cs typeface="+mn-cs"/>
            </a:rPr>
            <a:t>わずかながら</a:t>
          </a:r>
          <a:r>
            <a:rPr kumimoji="1" lang="ja-JP" altLang="ja-JP" sz="1100" b="0" i="0" baseline="0">
              <a:solidFill>
                <a:schemeClr val="dk1"/>
              </a:solidFill>
              <a:effectLst/>
              <a:latin typeface="+mn-lt"/>
              <a:ea typeface="+mn-ea"/>
              <a:cs typeface="+mn-cs"/>
            </a:rPr>
            <a:t>上回っている。今後、やまと</a:t>
          </a:r>
          <a:r>
            <a:rPr kumimoji="1" lang="en-US" altLang="ja-JP" sz="1100" b="0" i="0" baseline="0">
              <a:solidFill>
                <a:schemeClr val="dk1"/>
              </a:solidFill>
              <a:effectLst/>
              <a:latin typeface="+mn-lt"/>
              <a:ea typeface="+mn-ea"/>
              <a:cs typeface="+mn-cs"/>
            </a:rPr>
            <a:t>eco</a:t>
          </a:r>
          <a:r>
            <a:rPr kumimoji="1" lang="ja-JP" altLang="ja-JP" sz="1100" b="0" i="0" baseline="0">
              <a:solidFill>
                <a:schemeClr val="dk1"/>
              </a:solidFill>
              <a:effectLst/>
              <a:latin typeface="+mn-lt"/>
              <a:ea typeface="+mn-ea"/>
              <a:cs typeface="+mn-cs"/>
            </a:rPr>
            <a:t>クリーンセンター</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建設</a:t>
          </a:r>
          <a:r>
            <a:rPr kumimoji="1" lang="ja-JP" altLang="en-US" sz="1100" b="0" i="0" baseline="0">
              <a:solidFill>
                <a:schemeClr val="dk1"/>
              </a:solidFill>
              <a:effectLst/>
              <a:latin typeface="+mn-lt"/>
              <a:ea typeface="+mn-ea"/>
              <a:cs typeface="+mn-cs"/>
            </a:rPr>
            <a:t>に係る償還</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、金利の上昇などにより、</a:t>
          </a:r>
          <a:r>
            <a:rPr kumimoji="1" lang="ja-JP" altLang="ja-JP" sz="1100" b="0" i="0" baseline="0">
              <a:solidFill>
                <a:schemeClr val="dk1"/>
              </a:solidFill>
              <a:effectLst/>
              <a:latin typeface="+mn-lt"/>
              <a:ea typeface="+mn-ea"/>
              <a:cs typeface="+mn-cs"/>
            </a:rPr>
            <a:t>比率の上昇が予想される。</a:t>
          </a:r>
          <a:r>
            <a:rPr kumimoji="1" lang="ja-JP" altLang="en-US" sz="1100" b="0" i="0" baseline="0">
              <a:solidFill>
                <a:schemeClr val="dk1"/>
              </a:solidFill>
              <a:effectLst/>
              <a:latin typeface="+mn-lt"/>
              <a:ea typeface="+mn-ea"/>
              <a:cs typeface="+mn-cs"/>
            </a:rPr>
            <a:t>今後も小学校の改築・</a:t>
          </a:r>
          <a:r>
            <a:rPr kumimoji="1" lang="ja-JP" altLang="ja-JP" sz="1100" b="0" i="0" baseline="0">
              <a:solidFill>
                <a:schemeClr val="dk1"/>
              </a:solidFill>
              <a:effectLst/>
              <a:latin typeface="+mn-lt"/>
              <a:ea typeface="+mn-ea"/>
              <a:cs typeface="+mn-cs"/>
            </a:rPr>
            <a:t>施設の老朽化対策</a:t>
          </a:r>
          <a:r>
            <a:rPr kumimoji="1" lang="ja-JP" altLang="en-US" sz="1100" b="0" i="0" baseline="0">
              <a:solidFill>
                <a:schemeClr val="dk1"/>
              </a:solidFill>
              <a:effectLst/>
              <a:latin typeface="+mn-lt"/>
              <a:ea typeface="+mn-ea"/>
              <a:cs typeface="+mn-cs"/>
            </a:rPr>
            <a:t>等の建設事業が控えているため、</a:t>
          </a:r>
          <a:r>
            <a:rPr kumimoji="1" lang="ja-JP" altLang="ja-JP" sz="1100" b="0" i="0" baseline="0">
              <a:solidFill>
                <a:schemeClr val="dk1"/>
              </a:solidFill>
              <a:effectLst/>
              <a:latin typeface="+mn-lt"/>
              <a:ea typeface="+mn-ea"/>
              <a:cs typeface="+mn-cs"/>
            </a:rPr>
            <a:t>事業の緊急性を勘案し、財政措置のない地方債については極力抑制していくよう努める。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10539"/>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78</xdr:row>
      <xdr:rowOff>43180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47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43180</xdr:rowOff>
    </xdr:from>
    <xdr:to>
      <xdr:col>15</xdr:col>
      <xdr:colOff>98425</xdr:colOff>
      <xdr:row>78</xdr:row>
      <xdr:rowOff>58420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41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165100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315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163830</xdr:rowOff>
    </xdr:from>
    <xdr:to>
      <xdr:col>15</xdr:col>
      <xdr:colOff>149225</xdr:colOff>
      <xdr:row>78</xdr:row>
      <xdr:rowOff>93980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78757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114300</xdr:rowOff>
    </xdr:from>
    <xdr:to>
      <xdr:col>6</xdr:col>
      <xdr:colOff>171450</xdr:colOff>
      <xdr:row>79</xdr:row>
      <xdr:rowOff>44450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29227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公債費以外の経常収支比率については、退職手当を含む人件費</a:t>
          </a:r>
          <a:r>
            <a:rPr kumimoji="1" lang="ja-JP" altLang="en-US" sz="1100">
              <a:solidFill>
                <a:schemeClr val="dk1"/>
              </a:solidFill>
              <a:effectLst/>
              <a:latin typeface="+mn-lt"/>
              <a:ea typeface="+mn-ea"/>
              <a:cs typeface="+mn-cs"/>
            </a:rPr>
            <a:t>や扶助費の増加により、前年度に比して</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ポイント上昇したものの</a:t>
          </a:r>
          <a:r>
            <a:rPr kumimoji="1" lang="ja-JP" altLang="ja-JP" sz="1100">
              <a:solidFill>
                <a:schemeClr val="dk1"/>
              </a:solidFill>
              <a:effectLst/>
              <a:latin typeface="+mn-lt"/>
              <a:ea typeface="+mn-ea"/>
              <a:cs typeface="+mn-cs"/>
            </a:rPr>
            <a:t>、類似団体と同程度となっている。今後、指定管理者制度の活用、業務委託の推進、事務事業の見直しにより、コストの低減を図っていく。また、施設についても、統廃合を含めた積極的な見直しを実施するとともに、ファシリティマネジメントの推進により、効用の最大化と経費の最小化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76</xdr:row>
      <xdr:rowOff>85852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794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xdr:rowOff>
    </xdr:from>
    <xdr:to>
      <xdr:col>78</xdr:col>
      <xdr:colOff>69850</xdr:colOff>
      <xdr:row>76</xdr:row>
      <xdr:rowOff>49276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383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xdr:rowOff>
    </xdr:from>
    <xdr:to>
      <xdr:col>73</xdr:col>
      <xdr:colOff>180975</xdr:colOff>
      <xdr:row>76</xdr:row>
      <xdr:rowOff>8128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6916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xdr:rowOff>
    </xdr:from>
    <xdr:to>
      <xdr:col>69</xdr:col>
      <xdr:colOff>92075</xdr:colOff>
      <xdr:row>76</xdr:row>
      <xdr:rowOff>163576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69164"/>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7129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169926</xdr:rowOff>
    </xdr:from>
    <xdr:to>
      <xdr:col>78</xdr:col>
      <xdr:colOff>120650</xdr:colOff>
      <xdr:row>76</xdr:row>
      <xdr:rowOff>100076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128778</xdr:rowOff>
    </xdr:from>
    <xdr:to>
      <xdr:col>74</xdr:col>
      <xdr:colOff>31750</xdr:colOff>
      <xdr:row>76</xdr:row>
      <xdr:rowOff>58928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43705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7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131064</xdr:rowOff>
    </xdr:from>
    <xdr:to>
      <xdr:col>69</xdr:col>
      <xdr:colOff>142875</xdr:colOff>
      <xdr:row>75</xdr:row>
      <xdr:rowOff>61214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45991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0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27703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100025</xdr:rowOff>
    </xdr:from>
    <xdr:to>
      <xdr:col>29</xdr:col>
      <xdr:colOff>127000</xdr:colOff>
      <xdr:row>18</xdr:row>
      <xdr:rowOff>1054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2300"/>
          <a:ext cx="647700" cy="7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1054</xdr:rowOff>
    </xdr:from>
    <xdr:to>
      <xdr:col>26</xdr:col>
      <xdr:colOff>50800</xdr:colOff>
      <xdr:row>18</xdr:row>
      <xdr:rowOff>21895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34779"/>
          <a:ext cx="698500" cy="20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21895</xdr:rowOff>
    </xdr:from>
    <xdr:to>
      <xdr:col>22</xdr:col>
      <xdr:colOff>114300</xdr:colOff>
      <xdr:row>18</xdr:row>
      <xdr:rowOff>32639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55620"/>
          <a:ext cx="698500" cy="10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32639</xdr:rowOff>
    </xdr:from>
    <xdr:to>
      <xdr:col>18</xdr:col>
      <xdr:colOff>177800</xdr:colOff>
      <xdr:row>18</xdr:row>
      <xdr:rowOff>80708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66364"/>
          <a:ext cx="698500" cy="48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49225</xdr:rowOff>
    </xdr:from>
    <xdr:to>
      <xdr:col>29</xdr:col>
      <xdr:colOff>177800</xdr:colOff>
      <xdr:row>17</xdr:row>
      <xdr:rowOff>150825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1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65752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121704</xdr:rowOff>
    </xdr:from>
    <xdr:to>
      <xdr:col>26</xdr:col>
      <xdr:colOff>101600</xdr:colOff>
      <xdr:row>18</xdr:row>
      <xdr:rowOff>51854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3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62031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52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142545</xdr:rowOff>
    </xdr:from>
    <xdr:to>
      <xdr:col>22</xdr:col>
      <xdr:colOff>165100</xdr:colOff>
      <xdr:row>18</xdr:row>
      <xdr:rowOff>72695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4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82872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7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153289</xdr:rowOff>
    </xdr:from>
    <xdr:to>
      <xdr:col>19</xdr:col>
      <xdr:colOff>38100</xdr:colOff>
      <xdr:row>18</xdr:row>
      <xdr:rowOff>83439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5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93616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8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29908</xdr:rowOff>
    </xdr:from>
    <xdr:to>
      <xdr:col>15</xdr:col>
      <xdr:colOff>101600</xdr:colOff>
      <xdr:row>18</xdr:row>
      <xdr:rowOff>131508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63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141685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32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90914</xdr:rowOff>
    </xdr:from>
    <xdr:to>
      <xdr:col>29</xdr:col>
      <xdr:colOff>127000</xdr:colOff>
      <xdr:row>35</xdr:row>
      <xdr:rowOff>156163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01264"/>
          <a:ext cx="647700" cy="65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19754</xdr:rowOff>
    </xdr:from>
    <xdr:to>
      <xdr:col>26</xdr:col>
      <xdr:colOff>50800</xdr:colOff>
      <xdr:row>35</xdr:row>
      <xdr:rowOff>90914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30104"/>
          <a:ext cx="698500" cy="71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331270</xdr:rowOff>
    </xdr:from>
    <xdr:to>
      <xdr:col>22</xdr:col>
      <xdr:colOff>114300</xdr:colOff>
      <xdr:row>35</xdr:row>
      <xdr:rowOff>19754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598720"/>
          <a:ext cx="698500" cy="31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319775</xdr:rowOff>
    </xdr:from>
    <xdr:to>
      <xdr:col>18</xdr:col>
      <xdr:colOff>177800</xdr:colOff>
      <xdr:row>34</xdr:row>
      <xdr:rowOff>331270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87225"/>
          <a:ext cx="698500" cy="11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105363</xdr:rowOff>
    </xdr:from>
    <xdr:to>
      <xdr:col>29</xdr:col>
      <xdr:colOff>177800</xdr:colOff>
      <xdr:row>35</xdr:row>
      <xdr:rowOff>206963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15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293340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60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40114</xdr:rowOff>
    </xdr:from>
    <xdr:to>
      <xdr:col>26</xdr:col>
      <xdr:colOff>101600</xdr:colOff>
      <xdr:row>35</xdr:row>
      <xdr:rowOff>141714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50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151891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1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311854</xdr:rowOff>
    </xdr:from>
    <xdr:to>
      <xdr:col>22</xdr:col>
      <xdr:colOff>165100</xdr:colOff>
      <xdr:row>35</xdr:row>
      <xdr:rowOff>70554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79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80731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4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280470</xdr:rowOff>
    </xdr:from>
    <xdr:to>
      <xdr:col>19</xdr:col>
      <xdr:colOff>38100</xdr:colOff>
      <xdr:row>35</xdr:row>
      <xdr:rowOff>39170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47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49347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1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268975</xdr:rowOff>
    </xdr:from>
    <xdr:to>
      <xdr:col>15</xdr:col>
      <xdr:colOff>101600</xdr:colOff>
      <xdr:row>35</xdr:row>
      <xdr:rowOff>27675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36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37852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0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60,686
59,496
86.42
35,746,619
34,246,598
1,375,061
15,681,160
27,500,923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3161</xdr:rowOff>
    </xdr:from>
    <xdr:to>
      <xdr:col>24</xdr:col>
      <xdr:colOff>63500</xdr:colOff>
      <xdr:row>35</xdr:row>
      <xdr:rowOff>98470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03911"/>
          <a:ext cx="838200" cy="9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75578</xdr:rowOff>
    </xdr:from>
    <xdr:to>
      <xdr:col>19</xdr:col>
      <xdr:colOff>177800</xdr:colOff>
      <xdr:row>35</xdr:row>
      <xdr:rowOff>98470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76328"/>
          <a:ext cx="889000" cy="2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75578</xdr:rowOff>
    </xdr:from>
    <xdr:to>
      <xdr:col>15</xdr:col>
      <xdr:colOff>50800</xdr:colOff>
      <xdr:row>36</xdr:row>
      <xdr:rowOff>4924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76328"/>
          <a:ext cx="889000" cy="10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153546</xdr:rowOff>
    </xdr:from>
    <xdr:to>
      <xdr:col>10</xdr:col>
      <xdr:colOff>114300</xdr:colOff>
      <xdr:row>36</xdr:row>
      <xdr:rowOff>4924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54296"/>
          <a:ext cx="889000" cy="2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123811</xdr:rowOff>
    </xdr:from>
    <xdr:to>
      <xdr:col>24</xdr:col>
      <xdr:colOff>114300</xdr:colOff>
      <xdr:row>35</xdr:row>
      <xdr:rowOff>53961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146688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0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47670</xdr:rowOff>
    </xdr:from>
    <xdr:to>
      <xdr:col>20</xdr:col>
      <xdr:colOff>38100</xdr:colOff>
      <xdr:row>35</xdr:row>
      <xdr:rowOff>149270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4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165797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2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24778</xdr:rowOff>
    </xdr:from>
    <xdr:to>
      <xdr:col>15</xdr:col>
      <xdr:colOff>101600</xdr:colOff>
      <xdr:row>35</xdr:row>
      <xdr:rowOff>126378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2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142905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0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125574</xdr:rowOff>
    </xdr:from>
    <xdr:to>
      <xdr:col>10</xdr:col>
      <xdr:colOff>165100</xdr:colOff>
      <xdr:row>36</xdr:row>
      <xdr:rowOff>55724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2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72251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102746</xdr:rowOff>
    </xdr:from>
    <xdr:to>
      <xdr:col>6</xdr:col>
      <xdr:colOff>38100</xdr:colOff>
      <xdr:row>36</xdr:row>
      <xdr:rowOff>32896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0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49423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7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62355</xdr:rowOff>
    </xdr:from>
    <xdr:to>
      <xdr:col>24</xdr:col>
      <xdr:colOff>63500</xdr:colOff>
      <xdr:row>58</xdr:row>
      <xdr:rowOff>74128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06455"/>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61408</xdr:rowOff>
    </xdr:from>
    <xdr:to>
      <xdr:col>19</xdr:col>
      <xdr:colOff>177800</xdr:colOff>
      <xdr:row>58</xdr:row>
      <xdr:rowOff>74128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05508"/>
          <a:ext cx="889000" cy="1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61408</xdr:rowOff>
    </xdr:from>
    <xdr:to>
      <xdr:col>15</xdr:col>
      <xdr:colOff>50800</xdr:colOff>
      <xdr:row>58</xdr:row>
      <xdr:rowOff>66202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05508"/>
          <a:ext cx="889000" cy="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66202</xdr:rowOff>
    </xdr:from>
    <xdr:to>
      <xdr:col>10</xdr:col>
      <xdr:colOff>114300</xdr:colOff>
      <xdr:row>58</xdr:row>
      <xdr:rowOff>107670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10302"/>
          <a:ext cx="889000" cy="4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11555</xdr:rowOff>
    </xdr:from>
    <xdr:to>
      <xdr:col>24</xdr:col>
      <xdr:colOff>114300</xdr:colOff>
      <xdr:row>58</xdr:row>
      <xdr:rowOff>113155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5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23328</xdr:rowOff>
    </xdr:from>
    <xdr:to>
      <xdr:col>20</xdr:col>
      <xdr:colOff>38100</xdr:colOff>
      <xdr:row>58</xdr:row>
      <xdr:rowOff>124928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6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116055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6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10608</xdr:rowOff>
    </xdr:from>
    <xdr:to>
      <xdr:col>15</xdr:col>
      <xdr:colOff>101600</xdr:colOff>
      <xdr:row>58</xdr:row>
      <xdr:rowOff>112208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103335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15402</xdr:rowOff>
    </xdr:from>
    <xdr:to>
      <xdr:col>10</xdr:col>
      <xdr:colOff>165100</xdr:colOff>
      <xdr:row>58</xdr:row>
      <xdr:rowOff>117002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5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108129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56870</xdr:rowOff>
    </xdr:from>
    <xdr:to>
      <xdr:col>6</xdr:col>
      <xdr:colOff>38100</xdr:colOff>
      <xdr:row>58</xdr:row>
      <xdr:rowOff>158470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149597</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9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159817</xdr:rowOff>
    </xdr:from>
    <xdr:to>
      <xdr:col>24</xdr:col>
      <xdr:colOff>63500</xdr:colOff>
      <xdr:row>78</xdr:row>
      <xdr:rowOff>161570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32917"/>
          <a:ext cx="8382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161570</xdr:rowOff>
    </xdr:from>
    <xdr:to>
      <xdr:col>19</xdr:col>
      <xdr:colOff>177800</xdr:colOff>
      <xdr:row>78</xdr:row>
      <xdr:rowOff>166790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34670"/>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166790</xdr:rowOff>
    </xdr:from>
    <xdr:to>
      <xdr:col>15</xdr:col>
      <xdr:colOff>50800</xdr:colOff>
      <xdr:row>78</xdr:row>
      <xdr:rowOff>170866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39890"/>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160083</xdr:rowOff>
    </xdr:from>
    <xdr:to>
      <xdr:col>10</xdr:col>
      <xdr:colOff>114300</xdr:colOff>
      <xdr:row>78</xdr:row>
      <xdr:rowOff>170866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33183"/>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109017</xdr:rowOff>
    </xdr:from>
    <xdr:to>
      <xdr:col>24</xdr:col>
      <xdr:colOff>114300</xdr:colOff>
      <xdr:row>79</xdr:row>
      <xdr:rowOff>39167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8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23944</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9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110770</xdr:rowOff>
    </xdr:from>
    <xdr:to>
      <xdr:col>20</xdr:col>
      <xdr:colOff>38100</xdr:colOff>
      <xdr:row>79</xdr:row>
      <xdr:rowOff>40920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32047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7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115990</xdr:rowOff>
    </xdr:from>
    <xdr:to>
      <xdr:col>15</xdr:col>
      <xdr:colOff>101600</xdr:colOff>
      <xdr:row>79</xdr:row>
      <xdr:rowOff>46140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37267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120066</xdr:rowOff>
    </xdr:from>
    <xdr:to>
      <xdr:col>10</xdr:col>
      <xdr:colOff>165100</xdr:colOff>
      <xdr:row>79</xdr:row>
      <xdr:rowOff>50216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9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41343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8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109283</xdr:rowOff>
    </xdr:from>
    <xdr:to>
      <xdr:col>6</xdr:col>
      <xdr:colOff>38100</xdr:colOff>
      <xdr:row>79</xdr:row>
      <xdr:rowOff>39433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30560</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164128</xdr:rowOff>
    </xdr:from>
    <xdr:to>
      <xdr:col>24</xdr:col>
      <xdr:colOff>63500</xdr:colOff>
      <xdr:row>97</xdr:row>
      <xdr:rowOff>99662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23328"/>
          <a:ext cx="8382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99662</xdr:rowOff>
    </xdr:from>
    <xdr:to>
      <xdr:col>19</xdr:col>
      <xdr:colOff>177800</xdr:colOff>
      <xdr:row>98</xdr:row>
      <xdr:rowOff>55238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30312"/>
          <a:ext cx="889000" cy="1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57480</xdr:rowOff>
    </xdr:from>
    <xdr:to>
      <xdr:col>15</xdr:col>
      <xdr:colOff>50800</xdr:colOff>
      <xdr:row>98</xdr:row>
      <xdr:rowOff>55238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88130"/>
          <a:ext cx="889000" cy="16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57480</xdr:rowOff>
    </xdr:from>
    <xdr:to>
      <xdr:col>10</xdr:col>
      <xdr:colOff>114300</xdr:colOff>
      <xdr:row>98</xdr:row>
      <xdr:rowOff>170484</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88130"/>
          <a:ext cx="889000" cy="2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113328</xdr:rowOff>
    </xdr:from>
    <xdr:to>
      <xdr:col>24</xdr:col>
      <xdr:colOff>114300</xdr:colOff>
      <xdr:row>97</xdr:row>
      <xdr:rowOff>43478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7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91755</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55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48862</xdr:rowOff>
    </xdr:from>
    <xdr:to>
      <xdr:col>20</xdr:col>
      <xdr:colOff>38100</xdr:colOff>
      <xdr:row>97</xdr:row>
      <xdr:rowOff>150462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7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141589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77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4438</xdr:rowOff>
    </xdr:from>
    <xdr:to>
      <xdr:col>15</xdr:col>
      <xdr:colOff>101600</xdr:colOff>
      <xdr:row>98</xdr:row>
      <xdr:rowOff>106038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0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97165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89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6680</xdr:rowOff>
    </xdr:from>
    <xdr:to>
      <xdr:col>10</xdr:col>
      <xdr:colOff>165100</xdr:colOff>
      <xdr:row>97</xdr:row>
      <xdr:rowOff>108280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99407</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73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119684</xdr:rowOff>
    </xdr:from>
    <xdr:to>
      <xdr:col>6</xdr:col>
      <xdr:colOff>38100</xdr:colOff>
      <xdr:row>99</xdr:row>
      <xdr:rowOff>49834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2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40961</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01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64818</xdr:rowOff>
    </xdr:from>
    <xdr:to>
      <xdr:col>55</xdr:col>
      <xdr:colOff>0</xdr:colOff>
      <xdr:row>35</xdr:row>
      <xdr:rowOff>157218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551218"/>
          <a:ext cx="838200" cy="60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157218</xdr:rowOff>
    </xdr:from>
    <xdr:to>
      <xdr:col>50</xdr:col>
      <xdr:colOff>114300</xdr:colOff>
      <xdr:row>36</xdr:row>
      <xdr:rowOff>95397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157968"/>
          <a:ext cx="889000" cy="10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95397</xdr:rowOff>
    </xdr:from>
    <xdr:to>
      <xdr:col>45</xdr:col>
      <xdr:colOff>177800</xdr:colOff>
      <xdr:row>36</xdr:row>
      <xdr:rowOff>133238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67597"/>
          <a:ext cx="889000" cy="3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56825</xdr:rowOff>
    </xdr:from>
    <xdr:to>
      <xdr:col>41</xdr:col>
      <xdr:colOff>50800</xdr:colOff>
      <xdr:row>36</xdr:row>
      <xdr:rowOff>133238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43225"/>
          <a:ext cx="889000" cy="76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14018</xdr:rowOff>
    </xdr:from>
    <xdr:to>
      <xdr:col>55</xdr:col>
      <xdr:colOff>50800</xdr:colOff>
      <xdr:row>32</xdr:row>
      <xdr:rowOff>115618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5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36895</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35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106418</xdr:rowOff>
    </xdr:from>
    <xdr:to>
      <xdr:col>50</xdr:col>
      <xdr:colOff>165100</xdr:colOff>
      <xdr:row>36</xdr:row>
      <xdr:rowOff>36568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53095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88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44597</xdr:rowOff>
    </xdr:from>
    <xdr:to>
      <xdr:col>46</xdr:col>
      <xdr:colOff>38100</xdr:colOff>
      <xdr:row>36</xdr:row>
      <xdr:rowOff>146197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1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162724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9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82438</xdr:rowOff>
    </xdr:from>
    <xdr:to>
      <xdr:col>41</xdr:col>
      <xdr:colOff>101600</xdr:colOff>
      <xdr:row>37</xdr:row>
      <xdr:rowOff>12588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5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29115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2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6025</xdr:rowOff>
    </xdr:from>
    <xdr:to>
      <xdr:col>36</xdr:col>
      <xdr:colOff>165100</xdr:colOff>
      <xdr:row>32</xdr:row>
      <xdr:rowOff>107625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9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124152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26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43721</xdr:rowOff>
    </xdr:from>
    <xdr:to>
      <xdr:col>55</xdr:col>
      <xdr:colOff>0</xdr:colOff>
      <xdr:row>58</xdr:row>
      <xdr:rowOff>61856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816371"/>
          <a:ext cx="838200" cy="18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27142</xdr:rowOff>
    </xdr:from>
    <xdr:to>
      <xdr:col>50</xdr:col>
      <xdr:colOff>114300</xdr:colOff>
      <xdr:row>58</xdr:row>
      <xdr:rowOff>61856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799792"/>
          <a:ext cx="889000" cy="20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150194</xdr:rowOff>
    </xdr:from>
    <xdr:to>
      <xdr:col>45</xdr:col>
      <xdr:colOff>177800</xdr:colOff>
      <xdr:row>57</xdr:row>
      <xdr:rowOff>27142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579944"/>
          <a:ext cx="889000" cy="21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150194</xdr:rowOff>
    </xdr:from>
    <xdr:to>
      <xdr:col>41</xdr:col>
      <xdr:colOff>50800</xdr:colOff>
      <xdr:row>56</xdr:row>
      <xdr:rowOff>125603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579944"/>
          <a:ext cx="889000" cy="14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164371</xdr:rowOff>
    </xdr:from>
    <xdr:to>
      <xdr:col>55</xdr:col>
      <xdr:colOff>50800</xdr:colOff>
      <xdr:row>57</xdr:row>
      <xdr:rowOff>94521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6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142798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4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11056</xdr:rowOff>
    </xdr:from>
    <xdr:to>
      <xdr:col>50</xdr:col>
      <xdr:colOff>165100</xdr:colOff>
      <xdr:row>58</xdr:row>
      <xdr:rowOff>112656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103783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4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147792</xdr:rowOff>
    </xdr:from>
    <xdr:to>
      <xdr:col>46</xdr:col>
      <xdr:colOff>38100</xdr:colOff>
      <xdr:row>57</xdr:row>
      <xdr:rowOff>77942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4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69069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4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99394</xdr:rowOff>
    </xdr:from>
    <xdr:to>
      <xdr:col>41</xdr:col>
      <xdr:colOff>101600</xdr:colOff>
      <xdr:row>56</xdr:row>
      <xdr:rowOff>29544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2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46071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30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74803</xdr:rowOff>
    </xdr:from>
    <xdr:to>
      <xdr:col>36</xdr:col>
      <xdr:colOff>165100</xdr:colOff>
      <xdr:row>57</xdr:row>
      <xdr:rowOff>4953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7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167530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76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63881</xdr:rowOff>
    </xdr:from>
    <xdr:to>
      <xdr:col>55</xdr:col>
      <xdr:colOff>0</xdr:colOff>
      <xdr:row>78</xdr:row>
      <xdr:rowOff>61119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094081"/>
          <a:ext cx="838200" cy="34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61119</xdr:rowOff>
    </xdr:from>
    <xdr:to>
      <xdr:col>50</xdr:col>
      <xdr:colOff>114300</xdr:colOff>
      <xdr:row>78</xdr:row>
      <xdr:rowOff>164770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34219"/>
          <a:ext cx="889000" cy="10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164770</xdr:rowOff>
    </xdr:from>
    <xdr:to>
      <xdr:col>45</xdr:col>
      <xdr:colOff>177800</xdr:colOff>
      <xdr:row>78</xdr:row>
      <xdr:rowOff>167075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37870"/>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80378</xdr:rowOff>
    </xdr:from>
    <xdr:to>
      <xdr:col>41</xdr:col>
      <xdr:colOff>50800</xdr:colOff>
      <xdr:row>78</xdr:row>
      <xdr:rowOff>167075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53478"/>
          <a:ext cx="889000" cy="8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13081</xdr:rowOff>
    </xdr:from>
    <xdr:to>
      <xdr:col>55</xdr:col>
      <xdr:colOff>50800</xdr:colOff>
      <xdr:row>76</xdr:row>
      <xdr:rowOff>114681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04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35958</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89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10319</xdr:rowOff>
    </xdr:from>
    <xdr:to>
      <xdr:col>50</xdr:col>
      <xdr:colOff>165100</xdr:colOff>
      <xdr:row>78</xdr:row>
      <xdr:rowOff>111919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103046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47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113970</xdr:rowOff>
    </xdr:from>
    <xdr:to>
      <xdr:col>46</xdr:col>
      <xdr:colOff>38100</xdr:colOff>
      <xdr:row>79</xdr:row>
      <xdr:rowOff>44120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35247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7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116275</xdr:rowOff>
    </xdr:from>
    <xdr:to>
      <xdr:col>41</xdr:col>
      <xdr:colOff>101600</xdr:colOff>
      <xdr:row>79</xdr:row>
      <xdr:rowOff>46425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37552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8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29578</xdr:rowOff>
    </xdr:from>
    <xdr:to>
      <xdr:col>36</xdr:col>
      <xdr:colOff>165100</xdr:colOff>
      <xdr:row>78</xdr:row>
      <xdr:rowOff>131178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0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122305</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49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91033</xdr:rowOff>
    </xdr:from>
    <xdr:to>
      <xdr:col>55</xdr:col>
      <xdr:colOff>0</xdr:colOff>
      <xdr:row>98</xdr:row>
      <xdr:rowOff>91833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893133"/>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37948</xdr:rowOff>
    </xdr:from>
    <xdr:to>
      <xdr:col>50</xdr:col>
      <xdr:colOff>114300</xdr:colOff>
      <xdr:row>98</xdr:row>
      <xdr:rowOff>91033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668598"/>
          <a:ext cx="889000" cy="22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37795</xdr:rowOff>
    </xdr:from>
    <xdr:to>
      <xdr:col>45</xdr:col>
      <xdr:colOff>177800</xdr:colOff>
      <xdr:row>97</xdr:row>
      <xdr:rowOff>37948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325545"/>
          <a:ext cx="889000" cy="3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37795</xdr:rowOff>
    </xdr:from>
    <xdr:to>
      <xdr:col>41</xdr:col>
      <xdr:colOff>50800</xdr:colOff>
      <xdr:row>96</xdr:row>
      <xdr:rowOff>88925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325545"/>
          <a:ext cx="889000" cy="22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41033</xdr:rowOff>
    </xdr:from>
    <xdr:to>
      <xdr:col>55</xdr:col>
      <xdr:colOff>50800</xdr:colOff>
      <xdr:row>98</xdr:row>
      <xdr:rowOff>142633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84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127410</xdr:rowOff>
    </xdr:from>
    <xdr:ext cx="469744"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5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40233</xdr:rowOff>
    </xdr:from>
    <xdr:to>
      <xdr:col>50</xdr:col>
      <xdr:colOff>165100</xdr:colOff>
      <xdr:row>98</xdr:row>
      <xdr:rowOff>141833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4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132960</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404428" y="1693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158598</xdr:rowOff>
    </xdr:from>
    <xdr:to>
      <xdr:col>46</xdr:col>
      <xdr:colOff>38100</xdr:colOff>
      <xdr:row>97</xdr:row>
      <xdr:rowOff>88748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1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105275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39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158445</xdr:rowOff>
    </xdr:from>
    <xdr:to>
      <xdr:col>41</xdr:col>
      <xdr:colOff>101600</xdr:colOff>
      <xdr:row>95</xdr:row>
      <xdr:rowOff>88595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2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105122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0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38125</xdr:rowOff>
    </xdr:from>
    <xdr:to>
      <xdr:col>36</xdr:col>
      <xdr:colOff>165100</xdr:colOff>
      <xdr:row>96</xdr:row>
      <xdr:rowOff>139725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4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156252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27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94993</xdr:rowOff>
    </xdr:from>
    <xdr:to>
      <xdr:col>85</xdr:col>
      <xdr:colOff>127000</xdr:colOff>
      <xdr:row>39</xdr:row>
      <xdr:rowOff>98802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1543"/>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94993</xdr:rowOff>
    </xdr:from>
    <xdr:to>
      <xdr:col>81</xdr:col>
      <xdr:colOff>50800</xdr:colOff>
      <xdr:row>39</xdr:row>
      <xdr:rowOff>96854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81543"/>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96854</xdr:rowOff>
    </xdr:from>
    <xdr:to>
      <xdr:col>76</xdr:col>
      <xdr:colOff>114300</xdr:colOff>
      <xdr:row>39</xdr:row>
      <xdr:rowOff>97475</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83404"/>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97475</xdr:rowOff>
    </xdr:from>
    <xdr:to>
      <xdr:col>71</xdr:col>
      <xdr:colOff>177800</xdr:colOff>
      <xdr:row>39</xdr:row>
      <xdr:rowOff>98432</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84025"/>
          <a:ext cx="889000" cy="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48002</xdr:rowOff>
    </xdr:from>
    <xdr:to>
      <xdr:col>85</xdr:col>
      <xdr:colOff>177800</xdr:colOff>
      <xdr:row>39</xdr:row>
      <xdr:rowOff>149602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44193</xdr:rowOff>
    </xdr:from>
    <xdr:to>
      <xdr:col>81</xdr:col>
      <xdr:colOff>101600</xdr:colOff>
      <xdr:row>39</xdr:row>
      <xdr:rowOff>145793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136920</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823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46054</xdr:rowOff>
    </xdr:from>
    <xdr:to>
      <xdr:col>76</xdr:col>
      <xdr:colOff>165100</xdr:colOff>
      <xdr:row>39</xdr:row>
      <xdr:rowOff>147654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138781</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82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46675</xdr:rowOff>
    </xdr:from>
    <xdr:to>
      <xdr:col>72</xdr:col>
      <xdr:colOff>38100</xdr:colOff>
      <xdr:row>39</xdr:row>
      <xdr:rowOff>148275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139402</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825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47632</xdr:rowOff>
    </xdr:from>
    <xdr:to>
      <xdr:col>67</xdr:col>
      <xdr:colOff>101600</xdr:colOff>
      <xdr:row>39</xdr:row>
      <xdr:rowOff>149232</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140359</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57333" y="68269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40842</xdr:rowOff>
    </xdr:from>
    <xdr:to>
      <xdr:col>85</xdr:col>
      <xdr:colOff>127000</xdr:colOff>
      <xdr:row>76</xdr:row>
      <xdr:rowOff>73800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71042"/>
          <a:ext cx="838200" cy="3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15735</xdr:rowOff>
    </xdr:from>
    <xdr:to>
      <xdr:col>81</xdr:col>
      <xdr:colOff>50800</xdr:colOff>
      <xdr:row>76</xdr:row>
      <xdr:rowOff>40842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045935"/>
          <a:ext cx="889000" cy="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8128</xdr:rowOff>
    </xdr:from>
    <xdr:to>
      <xdr:col>76</xdr:col>
      <xdr:colOff>114300</xdr:colOff>
      <xdr:row>76</xdr:row>
      <xdr:rowOff>15735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038328"/>
          <a:ext cx="889000" cy="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8128</xdr:rowOff>
    </xdr:from>
    <xdr:to>
      <xdr:col>71</xdr:col>
      <xdr:colOff>177800</xdr:colOff>
      <xdr:row>76</xdr:row>
      <xdr:rowOff>13551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038328"/>
          <a:ext cx="8890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23000</xdr:rowOff>
    </xdr:from>
    <xdr:to>
      <xdr:col>85</xdr:col>
      <xdr:colOff>177800</xdr:colOff>
      <xdr:row>76</xdr:row>
      <xdr:rowOff>124600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45876</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161492</xdr:rowOff>
    </xdr:from>
    <xdr:to>
      <xdr:col>81</xdr:col>
      <xdr:colOff>101600</xdr:colOff>
      <xdr:row>76</xdr:row>
      <xdr:rowOff>91642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2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108170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7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136385</xdr:rowOff>
    </xdr:from>
    <xdr:to>
      <xdr:col>76</xdr:col>
      <xdr:colOff>165100</xdr:colOff>
      <xdr:row>76</xdr:row>
      <xdr:rowOff>66535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99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83062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77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128778</xdr:rowOff>
    </xdr:from>
    <xdr:to>
      <xdr:col>72</xdr:col>
      <xdr:colOff>38100</xdr:colOff>
      <xdr:row>76</xdr:row>
      <xdr:rowOff>58928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75455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7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134201</xdr:rowOff>
    </xdr:from>
    <xdr:to>
      <xdr:col>67</xdr:col>
      <xdr:colOff>101600</xdr:colOff>
      <xdr:row>76</xdr:row>
      <xdr:rowOff>64351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80878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76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76130</xdr:rowOff>
    </xdr:from>
    <xdr:to>
      <xdr:col>85</xdr:col>
      <xdr:colOff>127000</xdr:colOff>
      <xdr:row>98</xdr:row>
      <xdr:rowOff>98735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78230"/>
          <a:ext cx="838200" cy="2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96129</xdr:rowOff>
    </xdr:from>
    <xdr:to>
      <xdr:col>81</xdr:col>
      <xdr:colOff>50800</xdr:colOff>
      <xdr:row>98</xdr:row>
      <xdr:rowOff>98735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98229"/>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60998</xdr:rowOff>
    </xdr:from>
    <xdr:to>
      <xdr:col>76</xdr:col>
      <xdr:colOff>114300</xdr:colOff>
      <xdr:row>98</xdr:row>
      <xdr:rowOff>96129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63098"/>
          <a:ext cx="889000" cy="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60998</xdr:rowOff>
    </xdr:from>
    <xdr:to>
      <xdr:col>71</xdr:col>
      <xdr:colOff>177800</xdr:colOff>
      <xdr:row>98</xdr:row>
      <xdr:rowOff>67655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63098"/>
          <a:ext cx="8890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25330</xdr:rowOff>
    </xdr:from>
    <xdr:to>
      <xdr:col>85</xdr:col>
      <xdr:colOff>177800</xdr:colOff>
      <xdr:row>98</xdr:row>
      <xdr:rowOff>126930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111707</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4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47935</xdr:rowOff>
    </xdr:from>
    <xdr:to>
      <xdr:col>81</xdr:col>
      <xdr:colOff>101600</xdr:colOff>
      <xdr:row>98</xdr:row>
      <xdr:rowOff>149535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140662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4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45329</xdr:rowOff>
    </xdr:from>
    <xdr:to>
      <xdr:col>76</xdr:col>
      <xdr:colOff>165100</xdr:colOff>
      <xdr:row>98</xdr:row>
      <xdr:rowOff>146929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4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138056</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4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10198</xdr:rowOff>
    </xdr:from>
    <xdr:to>
      <xdr:col>72</xdr:col>
      <xdr:colOff>38100</xdr:colOff>
      <xdr:row>98</xdr:row>
      <xdr:rowOff>111798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1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102925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0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16855</xdr:rowOff>
    </xdr:from>
    <xdr:to>
      <xdr:col>67</xdr:col>
      <xdr:colOff>101600</xdr:colOff>
      <xdr:row>98</xdr:row>
      <xdr:rowOff>118455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109582</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35179</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21729"/>
          <a:ext cx="8382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2159</xdr:rowOff>
    </xdr:from>
    <xdr:to>
      <xdr:col>111</xdr:col>
      <xdr:colOff>177800</xdr:colOff>
      <xdr:row>39</xdr:row>
      <xdr:rowOff>35179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688709"/>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73533</xdr:rowOff>
    </xdr:from>
    <xdr:to>
      <xdr:col>107</xdr:col>
      <xdr:colOff>50800</xdr:colOff>
      <xdr:row>39</xdr:row>
      <xdr:rowOff>2159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588633"/>
          <a:ext cx="889000" cy="10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36703</xdr:rowOff>
    </xdr:from>
    <xdr:to>
      <xdr:col>102</xdr:col>
      <xdr:colOff>114300</xdr:colOff>
      <xdr:row>38</xdr:row>
      <xdr:rowOff>73533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551803"/>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155829</xdr:rowOff>
    </xdr:from>
    <xdr:to>
      <xdr:col>112</xdr:col>
      <xdr:colOff>38100</xdr:colOff>
      <xdr:row>39</xdr:row>
      <xdr:rowOff>85979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77106</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66333" y="67636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122809</xdr:rowOff>
    </xdr:from>
    <xdr:to>
      <xdr:col>107</xdr:col>
      <xdr:colOff>101600</xdr:colOff>
      <xdr:row>39</xdr:row>
      <xdr:rowOff>52959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44086</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730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22733</xdr:rowOff>
    </xdr:from>
    <xdr:to>
      <xdr:col>102</xdr:col>
      <xdr:colOff>165100</xdr:colOff>
      <xdr:row>38</xdr:row>
      <xdr:rowOff>124333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5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115460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63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157353</xdr:rowOff>
    </xdr:from>
    <xdr:to>
      <xdr:col>98</xdr:col>
      <xdr:colOff>38100</xdr:colOff>
      <xdr:row>38</xdr:row>
      <xdr:rowOff>87503</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50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104030</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27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138831</xdr:rowOff>
    </xdr:from>
    <xdr:to>
      <xdr:col>116</xdr:col>
      <xdr:colOff>63500</xdr:colOff>
      <xdr:row>58</xdr:row>
      <xdr:rowOff>139060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8293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138946</xdr:rowOff>
    </xdr:from>
    <xdr:to>
      <xdr:col>111</xdr:col>
      <xdr:colOff>177800</xdr:colOff>
      <xdr:row>58</xdr:row>
      <xdr:rowOff>139060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04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138809</xdr:rowOff>
    </xdr:from>
    <xdr:to>
      <xdr:col>107</xdr:col>
      <xdr:colOff>50800</xdr:colOff>
      <xdr:row>58</xdr:row>
      <xdr:rowOff>138946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2909"/>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137826</xdr:rowOff>
    </xdr:from>
    <xdr:to>
      <xdr:col>102</xdr:col>
      <xdr:colOff>114300</xdr:colOff>
      <xdr:row>58</xdr:row>
      <xdr:rowOff>138809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1926"/>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88031</xdr:rowOff>
    </xdr:from>
    <xdr:to>
      <xdr:col>116</xdr:col>
      <xdr:colOff>114300</xdr:colOff>
      <xdr:row>59</xdr:row>
      <xdr:rowOff>18181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88260</xdr:rowOff>
    </xdr:from>
    <xdr:to>
      <xdr:col>112</xdr:col>
      <xdr:colOff>38100</xdr:colOff>
      <xdr:row>59</xdr:row>
      <xdr:rowOff>18410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9537</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25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88146</xdr:rowOff>
    </xdr:from>
    <xdr:to>
      <xdr:col>107</xdr:col>
      <xdr:colOff>101600</xdr:colOff>
      <xdr:row>59</xdr:row>
      <xdr:rowOff>18296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9423</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249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88009</xdr:rowOff>
    </xdr:from>
    <xdr:to>
      <xdr:col>102</xdr:col>
      <xdr:colOff>165100</xdr:colOff>
      <xdr:row>59</xdr:row>
      <xdr:rowOff>18159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9286</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124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87026</xdr:rowOff>
    </xdr:from>
    <xdr:to>
      <xdr:col>98</xdr:col>
      <xdr:colOff>38100</xdr:colOff>
      <xdr:row>59</xdr:row>
      <xdr:rowOff>17176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8303</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123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7493</xdr:rowOff>
    </xdr:from>
    <xdr:to>
      <xdr:col>116</xdr:col>
      <xdr:colOff>63500</xdr:colOff>
      <xdr:row>74</xdr:row>
      <xdr:rowOff>38430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694793"/>
          <a:ext cx="8382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38430</xdr:rowOff>
    </xdr:from>
    <xdr:to>
      <xdr:col>111</xdr:col>
      <xdr:colOff>177800</xdr:colOff>
      <xdr:row>74</xdr:row>
      <xdr:rowOff>105563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25730"/>
          <a:ext cx="889000" cy="6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105563</xdr:rowOff>
    </xdr:from>
    <xdr:to>
      <xdr:col>107</xdr:col>
      <xdr:colOff>50800</xdr:colOff>
      <xdr:row>74</xdr:row>
      <xdr:rowOff>161722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92863"/>
          <a:ext cx="889000" cy="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161722</xdr:rowOff>
    </xdr:from>
    <xdr:to>
      <xdr:col>102</xdr:col>
      <xdr:colOff>114300</xdr:colOff>
      <xdr:row>75</xdr:row>
      <xdr:rowOff>30276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49022"/>
          <a:ext cx="8890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128143</xdr:rowOff>
    </xdr:from>
    <xdr:to>
      <xdr:col>116</xdr:col>
      <xdr:colOff>114300</xdr:colOff>
      <xdr:row>74</xdr:row>
      <xdr:rowOff>58293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4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151020</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9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159080</xdr:rowOff>
    </xdr:from>
    <xdr:to>
      <xdr:col>112</xdr:col>
      <xdr:colOff>38100</xdr:colOff>
      <xdr:row>74</xdr:row>
      <xdr:rowOff>89230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105757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45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54763</xdr:rowOff>
    </xdr:from>
    <xdr:to>
      <xdr:col>107</xdr:col>
      <xdr:colOff>101600</xdr:colOff>
      <xdr:row>74</xdr:row>
      <xdr:rowOff>156363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4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1440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51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110922</xdr:rowOff>
    </xdr:from>
    <xdr:to>
      <xdr:col>102</xdr:col>
      <xdr:colOff>165100</xdr:colOff>
      <xdr:row>75</xdr:row>
      <xdr:rowOff>41072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57599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57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150926</xdr:rowOff>
    </xdr:from>
    <xdr:to>
      <xdr:col>98</xdr:col>
      <xdr:colOff>38100</xdr:colOff>
      <xdr:row>75</xdr:row>
      <xdr:rowOff>81076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97603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61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や補助費等の住民一人当たりのコストが類似団体と比較して高くなっている。人件費が高くなっている要因は、本市が重点的に子供に関する施策を進めてきたことから民生部門や教育部門の施設・職員数が多くなっていることや、区画整理事業や地籍調査事業を推進していることから、土木部門において職員数が多くなっているためである。また、補助</a:t>
          </a:r>
          <a:r>
            <a:rPr kumimoji="1" lang="ja-JP" altLang="en-US" sz="1100" b="0" i="0" baseline="0">
              <a:solidFill>
                <a:schemeClr val="dk1"/>
              </a:solidFill>
              <a:effectLst/>
              <a:latin typeface="+mn-lt"/>
              <a:ea typeface="+mn-ea"/>
              <a:cs typeface="+mn-cs"/>
            </a:rPr>
            <a:t>費</a:t>
          </a:r>
          <a:r>
            <a:rPr kumimoji="1" lang="ja-JP" altLang="ja-JP" sz="1100" b="0" i="0" baseline="0">
              <a:solidFill>
                <a:schemeClr val="dk1"/>
              </a:solidFill>
              <a:effectLst/>
              <a:latin typeface="+mn-lt"/>
              <a:ea typeface="+mn-ea"/>
              <a:cs typeface="+mn-cs"/>
            </a:rPr>
            <a:t>等については、</a:t>
          </a:r>
          <a:r>
            <a:rPr kumimoji="1" lang="ja-JP" altLang="ja-JP" sz="1100">
              <a:solidFill>
                <a:schemeClr val="dk1"/>
              </a:solidFill>
              <a:effectLst/>
              <a:latin typeface="+mn-lt"/>
              <a:ea typeface="+mn-ea"/>
              <a:cs typeface="+mn-cs"/>
            </a:rPr>
            <a:t>やまと</a:t>
          </a:r>
          <a:r>
            <a:rPr kumimoji="1" lang="en-US" altLang="ja-JP" sz="1100">
              <a:solidFill>
                <a:schemeClr val="dk1"/>
              </a:solidFill>
              <a:effectLst/>
              <a:latin typeface="+mn-lt"/>
              <a:ea typeface="+mn-ea"/>
              <a:cs typeface="+mn-cs"/>
            </a:rPr>
            <a:t>eco</a:t>
          </a:r>
          <a:r>
            <a:rPr kumimoji="1" lang="ja-JP" altLang="ja-JP" sz="1100">
              <a:solidFill>
                <a:schemeClr val="dk1"/>
              </a:solidFill>
              <a:effectLst/>
              <a:latin typeface="+mn-lt"/>
              <a:ea typeface="+mn-ea"/>
              <a:cs typeface="+mn-cs"/>
            </a:rPr>
            <a:t>クリーンセンター建設に係る負担金の増加</a:t>
          </a:r>
          <a:r>
            <a:rPr kumimoji="1" lang="ja-JP" altLang="ja-JP" sz="1100" b="0" i="0" baseline="0">
              <a:solidFill>
                <a:schemeClr val="dk1"/>
              </a:solidFill>
              <a:effectLst/>
              <a:latin typeface="+mn-lt"/>
              <a:ea typeface="+mn-ea"/>
              <a:cs typeface="+mn-cs"/>
            </a:rPr>
            <a:t>により、前年度に比べ</a:t>
          </a:r>
          <a:r>
            <a:rPr kumimoji="1" lang="ja-JP" altLang="en-US" sz="1100" b="0" i="0" baseline="0">
              <a:solidFill>
                <a:schemeClr val="dk1"/>
              </a:solidFill>
              <a:effectLst/>
              <a:latin typeface="+mn-lt"/>
              <a:ea typeface="+mn-ea"/>
              <a:cs typeface="+mn-cs"/>
            </a:rPr>
            <a:t>大幅に</a:t>
          </a:r>
          <a:r>
            <a:rPr kumimoji="1" lang="ja-JP" altLang="ja-JP" sz="1100" b="0" i="0" baseline="0">
              <a:solidFill>
                <a:schemeClr val="dk1"/>
              </a:solidFill>
              <a:effectLst/>
              <a:latin typeface="+mn-lt"/>
              <a:ea typeface="+mn-ea"/>
              <a:cs typeface="+mn-cs"/>
            </a:rPr>
            <a:t>数値が増加している。</a:t>
          </a:r>
          <a:r>
            <a:rPr kumimoji="1" lang="ja-JP" altLang="en-US" sz="1100" b="0" i="0" baseline="0">
              <a:solidFill>
                <a:schemeClr val="dk1"/>
              </a:solidFill>
              <a:effectLst/>
              <a:latin typeface="+mn-lt"/>
              <a:ea typeface="+mn-ea"/>
              <a:cs typeface="+mn-cs"/>
            </a:rPr>
            <a:t>加えて</a:t>
          </a:r>
          <a:r>
            <a:rPr kumimoji="1" lang="en-US"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年度決算では、障害者の認定件数の増加等に起因する障害福祉サービス介護給付費や障害児通所給付費、生活保護受給者の高齢化による医療扶助等にかかる経常一般財源が増加したことで、</a:t>
          </a:r>
          <a:r>
            <a:rPr kumimoji="1" lang="ja-JP" altLang="en-US" sz="1100">
              <a:solidFill>
                <a:schemeClr val="dk1"/>
              </a:solidFill>
              <a:effectLst/>
              <a:latin typeface="+mn-lt"/>
              <a:ea typeface="+mn-ea"/>
              <a:cs typeface="+mn-cs"/>
            </a:rPr>
            <a:t>扶助費が増加している。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デジタル化による事務の効率化や民間委託を推進するとともに、今後の人口構成や地域の現状に応じた公共施設の在り方を検討し、統廃合を含めたファシリティマネジメントの推進により、経常経費の縮減を図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60,686
59,496
86.42
35,746,619
34,246,598
1,375,061
15,681,160
27,500,923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18085</xdr:rowOff>
    </xdr:from>
    <xdr:to>
      <xdr:col>24</xdr:col>
      <xdr:colOff>63500</xdr:colOff>
      <xdr:row>34</xdr:row>
      <xdr:rowOff>85751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47385"/>
          <a:ext cx="8382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85751</xdr:rowOff>
    </xdr:from>
    <xdr:to>
      <xdr:col>19</xdr:col>
      <xdr:colOff>177800</xdr:colOff>
      <xdr:row>34</xdr:row>
      <xdr:rowOff>93066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15051"/>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93066</xdr:rowOff>
    </xdr:from>
    <xdr:to>
      <xdr:col>15</xdr:col>
      <xdr:colOff>50800</xdr:colOff>
      <xdr:row>34</xdr:row>
      <xdr:rowOff>168504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2236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57404</xdr:rowOff>
    </xdr:from>
    <xdr:to>
      <xdr:col>10</xdr:col>
      <xdr:colOff>114300</xdr:colOff>
      <xdr:row>34</xdr:row>
      <xdr:rowOff>168504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86704"/>
          <a:ext cx="889000" cy="1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138735</xdr:rowOff>
    </xdr:from>
    <xdr:to>
      <xdr:col>24</xdr:col>
      <xdr:colOff>114300</xdr:colOff>
      <xdr:row>34</xdr:row>
      <xdr:rowOff>68885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161612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4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34951</xdr:rowOff>
    </xdr:from>
    <xdr:to>
      <xdr:col>20</xdr:col>
      <xdr:colOff>38100</xdr:colOff>
      <xdr:row>34</xdr:row>
      <xdr:rowOff>136551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153078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3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42266</xdr:rowOff>
    </xdr:from>
    <xdr:to>
      <xdr:col>15</xdr:col>
      <xdr:colOff>101600</xdr:colOff>
      <xdr:row>34</xdr:row>
      <xdr:rowOff>143866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7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160393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4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117704</xdr:rowOff>
    </xdr:from>
    <xdr:to>
      <xdr:col>10</xdr:col>
      <xdr:colOff>165100</xdr:colOff>
      <xdr:row>35</xdr:row>
      <xdr:rowOff>47854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64381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2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6604</xdr:rowOff>
    </xdr:from>
    <xdr:to>
      <xdr:col>6</xdr:col>
      <xdr:colOff>38100</xdr:colOff>
      <xdr:row>34</xdr:row>
      <xdr:rowOff>108204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124731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1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110779</xdr:rowOff>
    </xdr:from>
    <xdr:to>
      <xdr:col>24</xdr:col>
      <xdr:colOff>63500</xdr:colOff>
      <xdr:row>57</xdr:row>
      <xdr:rowOff>152488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83429"/>
          <a:ext cx="838200" cy="4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146956</xdr:rowOff>
    </xdr:from>
    <xdr:to>
      <xdr:col>19</xdr:col>
      <xdr:colOff>177800</xdr:colOff>
      <xdr:row>57</xdr:row>
      <xdr:rowOff>152488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9606"/>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129805</xdr:rowOff>
    </xdr:from>
    <xdr:to>
      <xdr:col>15</xdr:col>
      <xdr:colOff>50800</xdr:colOff>
      <xdr:row>57</xdr:row>
      <xdr:rowOff>146956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02455"/>
          <a:ext cx="889000" cy="1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14219</xdr:rowOff>
    </xdr:from>
    <xdr:to>
      <xdr:col>10</xdr:col>
      <xdr:colOff>114300</xdr:colOff>
      <xdr:row>57</xdr:row>
      <xdr:rowOff>129805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72519"/>
          <a:ext cx="889000" cy="62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59979</xdr:rowOff>
    </xdr:from>
    <xdr:to>
      <xdr:col>24</xdr:col>
      <xdr:colOff>114300</xdr:colOff>
      <xdr:row>57</xdr:row>
      <xdr:rowOff>161579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146356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101688</xdr:rowOff>
    </xdr:from>
    <xdr:to>
      <xdr:col>20</xdr:col>
      <xdr:colOff>38100</xdr:colOff>
      <xdr:row>58</xdr:row>
      <xdr:rowOff>31838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22965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96156</xdr:rowOff>
    </xdr:from>
    <xdr:to>
      <xdr:col>15</xdr:col>
      <xdr:colOff>101600</xdr:colOff>
      <xdr:row>58</xdr:row>
      <xdr:rowOff>26306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17433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6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79005</xdr:rowOff>
    </xdr:from>
    <xdr:to>
      <xdr:col>10</xdr:col>
      <xdr:colOff>165100</xdr:colOff>
      <xdr:row>58</xdr:row>
      <xdr:rowOff>9155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282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4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134869</xdr:rowOff>
    </xdr:from>
    <xdr:to>
      <xdr:col>6</xdr:col>
      <xdr:colOff>38100</xdr:colOff>
      <xdr:row>54</xdr:row>
      <xdr:rowOff>65019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2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56146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1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139801</xdr:rowOff>
    </xdr:from>
    <xdr:to>
      <xdr:col>24</xdr:col>
      <xdr:colOff>63500</xdr:colOff>
      <xdr:row>76</xdr:row>
      <xdr:rowOff>22245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27101"/>
          <a:ext cx="838200" cy="22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22245</xdr:rowOff>
    </xdr:from>
    <xdr:to>
      <xdr:col>19</xdr:col>
      <xdr:colOff>177800</xdr:colOff>
      <xdr:row>76</xdr:row>
      <xdr:rowOff>117636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52445"/>
          <a:ext cx="889000" cy="9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46797</xdr:rowOff>
    </xdr:from>
    <xdr:to>
      <xdr:col>15</xdr:col>
      <xdr:colOff>50800</xdr:colOff>
      <xdr:row>76</xdr:row>
      <xdr:rowOff>117636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76997"/>
          <a:ext cx="889000" cy="7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46797</xdr:rowOff>
    </xdr:from>
    <xdr:to>
      <xdr:col>10</xdr:col>
      <xdr:colOff>114300</xdr:colOff>
      <xdr:row>77</xdr:row>
      <xdr:rowOff>149073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76997"/>
          <a:ext cx="889000" cy="27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89001</xdr:rowOff>
    </xdr:from>
    <xdr:to>
      <xdr:col>24</xdr:col>
      <xdr:colOff>114300</xdr:colOff>
      <xdr:row>75</xdr:row>
      <xdr:rowOff>19151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7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111878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2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142895</xdr:rowOff>
    </xdr:from>
    <xdr:to>
      <xdr:col>20</xdr:col>
      <xdr:colOff>38100</xdr:colOff>
      <xdr:row>76</xdr:row>
      <xdr:rowOff>73045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0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89572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7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66836</xdr:rowOff>
    </xdr:from>
    <xdr:to>
      <xdr:col>15</xdr:col>
      <xdr:colOff>101600</xdr:colOff>
      <xdr:row>76</xdr:row>
      <xdr:rowOff>168436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9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13512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72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167447</xdr:rowOff>
    </xdr:from>
    <xdr:to>
      <xdr:col>10</xdr:col>
      <xdr:colOff>165100</xdr:colOff>
      <xdr:row>76</xdr:row>
      <xdr:rowOff>97597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2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114124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0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98273</xdr:rowOff>
    </xdr:from>
    <xdr:to>
      <xdr:col>6</xdr:col>
      <xdr:colOff>38100</xdr:colOff>
      <xdr:row>78</xdr:row>
      <xdr:rowOff>28423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44950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7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24070</xdr:rowOff>
    </xdr:from>
    <xdr:to>
      <xdr:col>24</xdr:col>
      <xdr:colOff>63500</xdr:colOff>
      <xdr:row>98</xdr:row>
      <xdr:rowOff>722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83270"/>
          <a:ext cx="838200" cy="3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722</xdr:rowOff>
    </xdr:from>
    <xdr:to>
      <xdr:col>19</xdr:col>
      <xdr:colOff>177800</xdr:colOff>
      <xdr:row>98</xdr:row>
      <xdr:rowOff>56947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02822"/>
          <a:ext cx="889000" cy="5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56947</xdr:rowOff>
    </xdr:from>
    <xdr:to>
      <xdr:col>15</xdr:col>
      <xdr:colOff>50800</xdr:colOff>
      <xdr:row>98</xdr:row>
      <xdr:rowOff>74076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59047"/>
          <a:ext cx="889000" cy="1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74076</xdr:rowOff>
    </xdr:from>
    <xdr:to>
      <xdr:col>10</xdr:col>
      <xdr:colOff>114300</xdr:colOff>
      <xdr:row>98</xdr:row>
      <xdr:rowOff>103315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6176"/>
          <a:ext cx="889000" cy="2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144720</xdr:rowOff>
    </xdr:from>
    <xdr:to>
      <xdr:col>24</xdr:col>
      <xdr:colOff>114300</xdr:colOff>
      <xdr:row>96</xdr:row>
      <xdr:rowOff>74870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3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167597</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8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121372</xdr:rowOff>
    </xdr:from>
    <xdr:to>
      <xdr:col>20</xdr:col>
      <xdr:colOff>38100</xdr:colOff>
      <xdr:row>98</xdr:row>
      <xdr:rowOff>51522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5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68049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2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6147</xdr:rowOff>
    </xdr:from>
    <xdr:to>
      <xdr:col>15</xdr:col>
      <xdr:colOff>101600</xdr:colOff>
      <xdr:row>98</xdr:row>
      <xdr:rowOff>107747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98874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23276</xdr:rowOff>
    </xdr:from>
    <xdr:to>
      <xdr:col>10</xdr:col>
      <xdr:colOff>165100</xdr:colOff>
      <xdr:row>98</xdr:row>
      <xdr:rowOff>124876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116003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1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52515</xdr:rowOff>
    </xdr:from>
    <xdr:to>
      <xdr:col>6</xdr:col>
      <xdr:colOff>38100</xdr:colOff>
      <xdr:row>98</xdr:row>
      <xdr:rowOff>154115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145242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4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114427</xdr:rowOff>
    </xdr:from>
    <xdr:to>
      <xdr:col>55</xdr:col>
      <xdr:colOff>0</xdr:colOff>
      <xdr:row>38</xdr:row>
      <xdr:rowOff>120396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29527"/>
          <a:ext cx="8382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100457</xdr:rowOff>
    </xdr:from>
    <xdr:to>
      <xdr:col>50</xdr:col>
      <xdr:colOff>114300</xdr:colOff>
      <xdr:row>38</xdr:row>
      <xdr:rowOff>114427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15557"/>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100457</xdr:rowOff>
    </xdr:from>
    <xdr:to>
      <xdr:col>45</xdr:col>
      <xdr:colOff>177800</xdr:colOff>
      <xdr:row>38</xdr:row>
      <xdr:rowOff>125476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15557"/>
          <a:ext cx="889000" cy="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124587</xdr:rowOff>
    </xdr:from>
    <xdr:to>
      <xdr:col>41</xdr:col>
      <xdr:colOff>50800</xdr:colOff>
      <xdr:row>38</xdr:row>
      <xdr:rowOff>125476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39687"/>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69596</xdr:rowOff>
    </xdr:from>
    <xdr:to>
      <xdr:col>55</xdr:col>
      <xdr:colOff>50800</xdr:colOff>
      <xdr:row>38</xdr:row>
      <xdr:rowOff>171196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28973</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72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63627</xdr:rowOff>
    </xdr:from>
    <xdr:to>
      <xdr:col>50</xdr:col>
      <xdr:colOff>165100</xdr:colOff>
      <xdr:row>38</xdr:row>
      <xdr:rowOff>165227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10304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3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49657</xdr:rowOff>
    </xdr:from>
    <xdr:to>
      <xdr:col>46</xdr:col>
      <xdr:colOff>38100</xdr:colOff>
      <xdr:row>38</xdr:row>
      <xdr:rowOff>151257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167784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339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74676</xdr:rowOff>
    </xdr:from>
    <xdr:to>
      <xdr:col>41</xdr:col>
      <xdr:colOff>101600</xdr:colOff>
      <xdr:row>39</xdr:row>
      <xdr:rowOff>4826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21353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36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73787</xdr:rowOff>
    </xdr:from>
    <xdr:to>
      <xdr:col>36</xdr:col>
      <xdr:colOff>165100</xdr:colOff>
      <xdr:row>39</xdr:row>
      <xdr:rowOff>3937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8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20464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364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121107</xdr:rowOff>
    </xdr:from>
    <xdr:to>
      <xdr:col>55</xdr:col>
      <xdr:colOff>0</xdr:colOff>
      <xdr:row>57</xdr:row>
      <xdr:rowOff>125984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93757"/>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111544</xdr:rowOff>
    </xdr:from>
    <xdr:to>
      <xdr:col>50</xdr:col>
      <xdr:colOff>114300</xdr:colOff>
      <xdr:row>57</xdr:row>
      <xdr:rowOff>125984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84194"/>
          <a:ext cx="8890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94742</xdr:rowOff>
    </xdr:from>
    <xdr:to>
      <xdr:col>45</xdr:col>
      <xdr:colOff>177800</xdr:colOff>
      <xdr:row>57</xdr:row>
      <xdr:rowOff>111544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67392"/>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59537</xdr:rowOff>
    </xdr:from>
    <xdr:to>
      <xdr:col>41</xdr:col>
      <xdr:colOff>50800</xdr:colOff>
      <xdr:row>57</xdr:row>
      <xdr:rowOff>94742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32187"/>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70307</xdr:rowOff>
    </xdr:from>
    <xdr:to>
      <xdr:col>55</xdr:col>
      <xdr:colOff>50800</xdr:colOff>
      <xdr:row>58</xdr:row>
      <xdr:rowOff>457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93184</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9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75184</xdr:rowOff>
    </xdr:from>
    <xdr:to>
      <xdr:col>50</xdr:col>
      <xdr:colOff>165100</xdr:colOff>
      <xdr:row>58</xdr:row>
      <xdr:rowOff>5334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21861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62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60744</xdr:rowOff>
    </xdr:from>
    <xdr:to>
      <xdr:col>46</xdr:col>
      <xdr:colOff>38100</xdr:colOff>
      <xdr:row>57</xdr:row>
      <xdr:rowOff>162344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3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7421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60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43942</xdr:rowOff>
    </xdr:from>
    <xdr:to>
      <xdr:col>41</xdr:col>
      <xdr:colOff>101600</xdr:colOff>
      <xdr:row>57</xdr:row>
      <xdr:rowOff>145542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1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162069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59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8737</xdr:rowOff>
    </xdr:from>
    <xdr:to>
      <xdr:col>36</xdr:col>
      <xdr:colOff>165100</xdr:colOff>
      <xdr:row>57</xdr:row>
      <xdr:rowOff>110337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126864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55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2311</xdr:rowOff>
    </xdr:from>
    <xdr:to>
      <xdr:col>55</xdr:col>
      <xdr:colOff>0</xdr:colOff>
      <xdr:row>78</xdr:row>
      <xdr:rowOff>72606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75411"/>
          <a:ext cx="838200" cy="7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127508</xdr:rowOff>
    </xdr:from>
    <xdr:to>
      <xdr:col>50</xdr:col>
      <xdr:colOff>114300</xdr:colOff>
      <xdr:row>78</xdr:row>
      <xdr:rowOff>2311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57708"/>
          <a:ext cx="889000" cy="21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127508</xdr:rowOff>
    </xdr:from>
    <xdr:to>
      <xdr:col>45</xdr:col>
      <xdr:colOff>177800</xdr:colOff>
      <xdr:row>77</xdr:row>
      <xdr:rowOff>42317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57708"/>
          <a:ext cx="889000" cy="8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40260</xdr:rowOff>
    </xdr:from>
    <xdr:to>
      <xdr:col>41</xdr:col>
      <xdr:colOff>50800</xdr:colOff>
      <xdr:row>77</xdr:row>
      <xdr:rowOff>42317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4191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21806</xdr:rowOff>
    </xdr:from>
    <xdr:to>
      <xdr:col>55</xdr:col>
      <xdr:colOff>50800</xdr:colOff>
      <xdr:row>78</xdr:row>
      <xdr:rowOff>123406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9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108183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122961</xdr:rowOff>
    </xdr:from>
    <xdr:to>
      <xdr:col>50</xdr:col>
      <xdr:colOff>165100</xdr:colOff>
      <xdr:row>78</xdr:row>
      <xdr:rowOff>53111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44238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1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76708</xdr:rowOff>
    </xdr:from>
    <xdr:to>
      <xdr:col>46</xdr:col>
      <xdr:colOff>38100</xdr:colOff>
      <xdr:row>77</xdr:row>
      <xdr:rowOff>6858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0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23385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88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162967</xdr:rowOff>
    </xdr:from>
    <xdr:to>
      <xdr:col>41</xdr:col>
      <xdr:colOff>101600</xdr:colOff>
      <xdr:row>77</xdr:row>
      <xdr:rowOff>93117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9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84244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2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160910</xdr:rowOff>
    </xdr:from>
    <xdr:to>
      <xdr:col>36</xdr:col>
      <xdr:colOff>165100</xdr:colOff>
      <xdr:row>77</xdr:row>
      <xdr:rowOff>91060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82187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28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93218</xdr:rowOff>
    </xdr:from>
    <xdr:to>
      <xdr:col>55</xdr:col>
      <xdr:colOff>0</xdr:colOff>
      <xdr:row>97</xdr:row>
      <xdr:rowOff>110858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23868"/>
          <a:ext cx="8382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93218</xdr:rowOff>
    </xdr:from>
    <xdr:to>
      <xdr:col>50</xdr:col>
      <xdr:colOff>114300</xdr:colOff>
      <xdr:row>97</xdr:row>
      <xdr:rowOff>114325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23868"/>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95752</xdr:rowOff>
    </xdr:from>
    <xdr:to>
      <xdr:col>45</xdr:col>
      <xdr:colOff>177800</xdr:colOff>
      <xdr:row>97</xdr:row>
      <xdr:rowOff>114325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26402"/>
          <a:ext cx="889000" cy="1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80931</xdr:rowOff>
    </xdr:from>
    <xdr:to>
      <xdr:col>41</xdr:col>
      <xdr:colOff>50800</xdr:colOff>
      <xdr:row>97</xdr:row>
      <xdr:rowOff>95752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11581"/>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60058</xdr:rowOff>
    </xdr:from>
    <xdr:to>
      <xdr:col>55</xdr:col>
      <xdr:colOff>50800</xdr:colOff>
      <xdr:row>97</xdr:row>
      <xdr:rowOff>161658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9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38485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6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42418</xdr:rowOff>
    </xdr:from>
    <xdr:to>
      <xdr:col>50</xdr:col>
      <xdr:colOff>165100</xdr:colOff>
      <xdr:row>97</xdr:row>
      <xdr:rowOff>144018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7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135145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6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63525</xdr:rowOff>
    </xdr:from>
    <xdr:to>
      <xdr:col>46</xdr:col>
      <xdr:colOff>38100</xdr:colOff>
      <xdr:row>97</xdr:row>
      <xdr:rowOff>165125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9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156252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8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44952</xdr:rowOff>
    </xdr:from>
    <xdr:to>
      <xdr:col>41</xdr:col>
      <xdr:colOff>101600</xdr:colOff>
      <xdr:row>97</xdr:row>
      <xdr:rowOff>146552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137679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6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30131</xdr:rowOff>
    </xdr:from>
    <xdr:to>
      <xdr:col>36</xdr:col>
      <xdr:colOff>165100</xdr:colOff>
      <xdr:row>97</xdr:row>
      <xdr:rowOff>131731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122858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5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103181</xdr:rowOff>
    </xdr:from>
    <xdr:to>
      <xdr:col>85</xdr:col>
      <xdr:colOff>127000</xdr:colOff>
      <xdr:row>37</xdr:row>
      <xdr:rowOff>129337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46831"/>
          <a:ext cx="838200" cy="2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129337</xdr:rowOff>
    </xdr:from>
    <xdr:to>
      <xdr:col>81</xdr:col>
      <xdr:colOff>50800</xdr:colOff>
      <xdr:row>37</xdr:row>
      <xdr:rowOff>131851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72987"/>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131851</xdr:rowOff>
    </xdr:from>
    <xdr:to>
      <xdr:col>76</xdr:col>
      <xdr:colOff>114300</xdr:colOff>
      <xdr:row>37</xdr:row>
      <xdr:rowOff>133585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75501"/>
          <a:ext cx="889000" cy="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127946</xdr:rowOff>
    </xdr:from>
    <xdr:to>
      <xdr:col>71</xdr:col>
      <xdr:colOff>177800</xdr:colOff>
      <xdr:row>37</xdr:row>
      <xdr:rowOff>133585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71596"/>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52381</xdr:rowOff>
    </xdr:from>
    <xdr:to>
      <xdr:col>85</xdr:col>
      <xdr:colOff>177800</xdr:colOff>
      <xdr:row>37</xdr:row>
      <xdr:rowOff>153981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9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78537</xdr:rowOff>
    </xdr:from>
    <xdr:to>
      <xdr:col>81</xdr:col>
      <xdr:colOff>101600</xdr:colOff>
      <xdr:row>38</xdr:row>
      <xdr:rowOff>8686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221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171264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81051</xdr:rowOff>
    </xdr:from>
    <xdr:to>
      <xdr:col>76</xdr:col>
      <xdr:colOff>165100</xdr:colOff>
      <xdr:row>38</xdr:row>
      <xdr:rowOff>11201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2329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1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82785</xdr:rowOff>
    </xdr:from>
    <xdr:to>
      <xdr:col>72</xdr:col>
      <xdr:colOff>38100</xdr:colOff>
      <xdr:row>38</xdr:row>
      <xdr:rowOff>12935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2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4062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1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77146</xdr:rowOff>
    </xdr:from>
    <xdr:to>
      <xdr:col>67</xdr:col>
      <xdr:colOff>101600</xdr:colOff>
      <xdr:row>38</xdr:row>
      <xdr:rowOff>7296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2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169873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1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20193</xdr:rowOff>
    </xdr:from>
    <xdr:to>
      <xdr:col>85</xdr:col>
      <xdr:colOff>127000</xdr:colOff>
      <xdr:row>58</xdr:row>
      <xdr:rowOff>94399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64293"/>
          <a:ext cx="838200" cy="7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59792</xdr:rowOff>
    </xdr:from>
    <xdr:to>
      <xdr:col>81</xdr:col>
      <xdr:colOff>50800</xdr:colOff>
      <xdr:row>58</xdr:row>
      <xdr:rowOff>94399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832442"/>
          <a:ext cx="889000" cy="20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128232</xdr:rowOff>
    </xdr:from>
    <xdr:to>
      <xdr:col>76</xdr:col>
      <xdr:colOff>114300</xdr:colOff>
      <xdr:row>57</xdr:row>
      <xdr:rowOff>59792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557982"/>
          <a:ext cx="889000" cy="27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128232</xdr:rowOff>
    </xdr:from>
    <xdr:to>
      <xdr:col>71</xdr:col>
      <xdr:colOff>177800</xdr:colOff>
      <xdr:row>56</xdr:row>
      <xdr:rowOff>124422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557982"/>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140843</xdr:rowOff>
    </xdr:from>
    <xdr:to>
      <xdr:col>85</xdr:col>
      <xdr:colOff>177800</xdr:colOff>
      <xdr:row>58</xdr:row>
      <xdr:rowOff>70993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119270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43599</xdr:rowOff>
    </xdr:from>
    <xdr:to>
      <xdr:col>81</xdr:col>
      <xdr:colOff>101600</xdr:colOff>
      <xdr:row>58</xdr:row>
      <xdr:rowOff>145199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136326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8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8992</xdr:rowOff>
    </xdr:from>
    <xdr:to>
      <xdr:col>76</xdr:col>
      <xdr:colOff>165100</xdr:colOff>
      <xdr:row>57</xdr:row>
      <xdr:rowOff>110592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127119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5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77432</xdr:rowOff>
    </xdr:from>
    <xdr:to>
      <xdr:col>72</xdr:col>
      <xdr:colOff>38100</xdr:colOff>
      <xdr:row>56</xdr:row>
      <xdr:rowOff>7582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50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24109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2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73622</xdr:rowOff>
    </xdr:from>
    <xdr:to>
      <xdr:col>67</xdr:col>
      <xdr:colOff>101600</xdr:colOff>
      <xdr:row>57</xdr:row>
      <xdr:rowOff>3772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7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20299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45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94993</xdr:rowOff>
    </xdr:from>
    <xdr:to>
      <xdr:col>85</xdr:col>
      <xdr:colOff>127000</xdr:colOff>
      <xdr:row>79</xdr:row>
      <xdr:rowOff>98802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39543"/>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94993</xdr:rowOff>
    </xdr:from>
    <xdr:to>
      <xdr:col>81</xdr:col>
      <xdr:colOff>50800</xdr:colOff>
      <xdr:row>79</xdr:row>
      <xdr:rowOff>96855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9543"/>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96855</xdr:rowOff>
    </xdr:from>
    <xdr:to>
      <xdr:col>76</xdr:col>
      <xdr:colOff>114300</xdr:colOff>
      <xdr:row>79</xdr:row>
      <xdr:rowOff>97475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41405"/>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97475</xdr:rowOff>
    </xdr:from>
    <xdr:to>
      <xdr:col>71</xdr:col>
      <xdr:colOff>177800</xdr:colOff>
      <xdr:row>79</xdr:row>
      <xdr:rowOff>98433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42025"/>
          <a:ext cx="889000" cy="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48002</xdr:rowOff>
    </xdr:from>
    <xdr:to>
      <xdr:col>85</xdr:col>
      <xdr:colOff>177800</xdr:colOff>
      <xdr:row>79</xdr:row>
      <xdr:rowOff>149602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44193</xdr:rowOff>
    </xdr:from>
    <xdr:to>
      <xdr:col>81</xdr:col>
      <xdr:colOff>101600</xdr:colOff>
      <xdr:row>79</xdr:row>
      <xdr:rowOff>145793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136920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1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46055</xdr:rowOff>
    </xdr:from>
    <xdr:to>
      <xdr:col>76</xdr:col>
      <xdr:colOff>165100</xdr:colOff>
      <xdr:row>79</xdr:row>
      <xdr:rowOff>147655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138782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83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46675</xdr:rowOff>
    </xdr:from>
    <xdr:to>
      <xdr:col>72</xdr:col>
      <xdr:colOff>38100</xdr:colOff>
      <xdr:row>79</xdr:row>
      <xdr:rowOff>148275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139402</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47633</xdr:rowOff>
    </xdr:from>
    <xdr:to>
      <xdr:col>67</xdr:col>
      <xdr:colOff>101600</xdr:colOff>
      <xdr:row>79</xdr:row>
      <xdr:rowOff>149233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140360</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57333" y="136849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40805</xdr:rowOff>
    </xdr:from>
    <xdr:to>
      <xdr:col>85</xdr:col>
      <xdr:colOff>127000</xdr:colOff>
      <xdr:row>96</xdr:row>
      <xdr:rowOff>73761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500005"/>
          <a:ext cx="8382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15697</xdr:rowOff>
    </xdr:from>
    <xdr:to>
      <xdr:col>81</xdr:col>
      <xdr:colOff>50800</xdr:colOff>
      <xdr:row>96</xdr:row>
      <xdr:rowOff>40805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474897"/>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8089</xdr:rowOff>
    </xdr:from>
    <xdr:to>
      <xdr:col>76</xdr:col>
      <xdr:colOff>114300</xdr:colOff>
      <xdr:row>96</xdr:row>
      <xdr:rowOff>15697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467289"/>
          <a:ext cx="8890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8089</xdr:rowOff>
    </xdr:from>
    <xdr:to>
      <xdr:col>71</xdr:col>
      <xdr:colOff>177800</xdr:colOff>
      <xdr:row>96</xdr:row>
      <xdr:rowOff>13488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467289"/>
          <a:ext cx="889000" cy="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22961</xdr:rowOff>
    </xdr:from>
    <xdr:to>
      <xdr:col>85</xdr:col>
      <xdr:colOff>177800</xdr:colOff>
      <xdr:row>96</xdr:row>
      <xdr:rowOff>124561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8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45838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3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161455</xdr:rowOff>
    </xdr:from>
    <xdr:to>
      <xdr:col>81</xdr:col>
      <xdr:colOff>101600</xdr:colOff>
      <xdr:row>96</xdr:row>
      <xdr:rowOff>91605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108132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2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136347</xdr:rowOff>
    </xdr:from>
    <xdr:to>
      <xdr:col>76</xdr:col>
      <xdr:colOff>165100</xdr:colOff>
      <xdr:row>96</xdr:row>
      <xdr:rowOff>66497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2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83024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1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128739</xdr:rowOff>
    </xdr:from>
    <xdr:to>
      <xdr:col>72</xdr:col>
      <xdr:colOff>38100</xdr:colOff>
      <xdr:row>96</xdr:row>
      <xdr:rowOff>58889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1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75416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19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134138</xdr:rowOff>
    </xdr:from>
    <xdr:to>
      <xdr:col>67</xdr:col>
      <xdr:colOff>101600</xdr:colOff>
      <xdr:row>96</xdr:row>
      <xdr:rowOff>64288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2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80815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19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住民一人当たりのコストを目的別にみると、やまと</a:t>
          </a:r>
          <a:r>
            <a:rPr kumimoji="1" lang="en-US" altLang="ja-JP" sz="1100" b="0" i="0" baseline="0">
              <a:solidFill>
                <a:schemeClr val="dk1"/>
              </a:solidFill>
              <a:effectLst/>
              <a:latin typeface="+mn-lt"/>
              <a:ea typeface="+mn-ea"/>
              <a:cs typeface="+mn-cs"/>
            </a:rPr>
            <a:t>eco</a:t>
          </a:r>
          <a:r>
            <a:rPr kumimoji="1" lang="ja-JP" altLang="ja-JP" sz="1100" b="0" i="0" baseline="0">
              <a:solidFill>
                <a:schemeClr val="dk1"/>
              </a:solidFill>
              <a:effectLst/>
              <a:latin typeface="+mn-lt"/>
              <a:ea typeface="+mn-ea"/>
              <a:cs typeface="+mn-cs"/>
            </a:rPr>
            <a:t>クリーンセンター建設</a:t>
          </a:r>
          <a:r>
            <a:rPr kumimoji="1" lang="ja-JP" altLang="en-US" sz="1100" b="0" i="0" baseline="0">
              <a:solidFill>
                <a:schemeClr val="dk1"/>
              </a:solidFill>
              <a:effectLst/>
              <a:latin typeface="+mn-lt"/>
              <a:ea typeface="+mn-ea"/>
              <a:cs typeface="+mn-cs"/>
            </a:rPr>
            <a:t>費負担金の増加等により</a:t>
          </a:r>
          <a:r>
            <a:rPr kumimoji="1" lang="ja-JP" altLang="ja-JP" sz="1100" b="0" i="0" baseline="0">
              <a:solidFill>
                <a:schemeClr val="dk1"/>
              </a:solidFill>
              <a:effectLst/>
              <a:latin typeface="+mn-lt"/>
              <a:ea typeface="+mn-ea"/>
              <a:cs typeface="+mn-cs"/>
            </a:rPr>
            <a:t>衛生費が</a:t>
          </a:r>
          <a:r>
            <a:rPr kumimoji="1" lang="ja-JP" altLang="en-US" sz="1100" b="0" i="0" baseline="0">
              <a:solidFill>
                <a:schemeClr val="dk1"/>
              </a:solidFill>
              <a:effectLst/>
              <a:latin typeface="+mn-lt"/>
              <a:ea typeface="+mn-ea"/>
              <a:cs typeface="+mn-cs"/>
            </a:rPr>
            <a:t>前年度に比して大きく増加し、</a:t>
          </a:r>
          <a:r>
            <a:rPr kumimoji="1" lang="ja-JP" altLang="ja-JP" sz="1100" b="0" i="0" baseline="0">
              <a:solidFill>
                <a:schemeClr val="dk1"/>
              </a:solidFill>
              <a:effectLst/>
              <a:latin typeface="+mn-lt"/>
              <a:ea typeface="+mn-ea"/>
              <a:cs typeface="+mn-cs"/>
            </a:rPr>
            <a:t>類似団体に比較してかなり高い水準となっている。</a:t>
          </a:r>
          <a:r>
            <a:rPr kumimoji="1" lang="ja-JP" altLang="en-US" sz="1100" b="0" i="0" baseline="0">
              <a:solidFill>
                <a:schemeClr val="dk1"/>
              </a:solidFill>
              <a:effectLst/>
              <a:latin typeface="+mn-lt"/>
              <a:ea typeface="+mn-ea"/>
              <a:cs typeface="+mn-cs"/>
            </a:rPr>
            <a:t>また、民生費に関しても櫟本北こども園建設事業や</a:t>
          </a:r>
          <a:r>
            <a:rPr kumimoji="1" lang="ja-JP" altLang="ja-JP" sz="1100">
              <a:solidFill>
                <a:schemeClr val="dk1"/>
              </a:solidFill>
              <a:effectLst/>
              <a:latin typeface="+mn-lt"/>
              <a:ea typeface="+mn-ea"/>
              <a:cs typeface="+mn-cs"/>
            </a:rPr>
            <a:t>障害者の認定件数の増加等に起因する障害福祉サービス介護給付費や障害児通所給付費、生活保護受給者の高齢化による医療扶助</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等により大きく増加し、</a:t>
          </a:r>
          <a:r>
            <a:rPr kumimoji="1" lang="ja-JP" altLang="ja-JP" sz="1100" b="0" i="0" baseline="0">
              <a:solidFill>
                <a:schemeClr val="dk1"/>
              </a:solidFill>
              <a:effectLst/>
              <a:latin typeface="+mn-lt"/>
              <a:ea typeface="+mn-ea"/>
              <a:cs typeface="+mn-cs"/>
            </a:rPr>
            <a:t>類似団体に比較して</a:t>
          </a:r>
          <a:r>
            <a:rPr kumimoji="1" lang="ja-JP" altLang="en-US" sz="1100" b="0" i="0" baseline="0">
              <a:solidFill>
                <a:schemeClr val="dk1"/>
              </a:solidFill>
              <a:effectLst/>
              <a:latin typeface="+mn-lt"/>
              <a:ea typeface="+mn-ea"/>
              <a:cs typeface="+mn-cs"/>
            </a:rPr>
            <a:t>高い水準となっている。</a:t>
          </a:r>
          <a:r>
            <a:rPr kumimoji="1" lang="ja-JP" altLang="ja-JP" sz="1100" b="0" i="0" baseline="0">
              <a:solidFill>
                <a:schemeClr val="dk1"/>
              </a:solidFill>
              <a:effectLst/>
              <a:latin typeface="+mn-lt"/>
              <a:ea typeface="+mn-ea"/>
              <a:cs typeface="+mn-cs"/>
            </a:rPr>
            <a:t>今後も更新を必要とする施設は多く、そのため、将来世代への負担を少しでも軽減できるよう、新規事業の実施においては、現役世代と将来世代との負担の在り方や事業そのものの緊急性を考慮し、補助金や起債等の財源措置の有無等を含めて優先順位を判断するものとす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実質収支は、</a:t>
          </a:r>
          <a:r>
            <a:rPr kumimoji="1" lang="ja-JP" altLang="ja-JP" sz="1100">
              <a:solidFill>
                <a:schemeClr val="dk1"/>
              </a:solidFill>
              <a:effectLst/>
              <a:latin typeface="+mn-lt"/>
              <a:ea typeface="+mn-ea"/>
              <a:cs typeface="+mn-cs"/>
            </a:rPr>
            <a:t>障害者の認定件数の増加</a:t>
          </a:r>
          <a:r>
            <a:rPr kumimoji="1" lang="ja-JP" altLang="en-US" sz="1100">
              <a:solidFill>
                <a:schemeClr val="dk1"/>
              </a:solidFill>
              <a:effectLst/>
              <a:latin typeface="+mn-lt"/>
              <a:ea typeface="+mn-ea"/>
              <a:cs typeface="+mn-cs"/>
            </a:rPr>
            <a:t>や大型建設事業・老朽化に伴う施設の改修による歳出増等により減少傾向ではあるものの、</a:t>
          </a:r>
          <a:r>
            <a:rPr kumimoji="1" lang="ja-JP" altLang="ja-JP" sz="1100">
              <a:solidFill>
                <a:schemeClr val="dk1"/>
              </a:solidFill>
              <a:effectLst/>
              <a:latin typeface="+mn-lt"/>
              <a:ea typeface="+mn-ea"/>
              <a:cs typeface="+mn-cs"/>
            </a:rPr>
            <a:t>各年度とも黒字を計上して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実質単年度収支は前年度</a:t>
          </a:r>
          <a:r>
            <a:rPr kumimoji="1" lang="ja-JP" altLang="en-US" sz="1100">
              <a:solidFill>
                <a:schemeClr val="dk1"/>
              </a:solidFill>
              <a:effectLst/>
              <a:latin typeface="+mn-lt"/>
              <a:ea typeface="+mn-ea"/>
              <a:cs typeface="+mn-cs"/>
            </a:rPr>
            <a:t>から横ばいの推移となっている</a:t>
          </a:r>
          <a:r>
            <a:rPr kumimoji="1" lang="ja-JP" altLang="ja-JP" sz="1100">
              <a:solidFill>
                <a:schemeClr val="dk1"/>
              </a:solidFill>
              <a:effectLst/>
              <a:latin typeface="+mn-lt"/>
              <a:ea typeface="+mn-ea"/>
              <a:cs typeface="+mn-cs"/>
            </a:rPr>
            <a:t>。今後も、扶助費や公債費などの経常経費の増加が見込まれるため、事業の必要性・緊急性等の優先順位を考慮し、財政調整基金に依存しない財政運営を目指す。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連結実質収支については、各年度とも黒字となっており、健全性は保たれている。特に、水道事業会計、</a:t>
          </a:r>
          <a:r>
            <a:rPr kumimoji="1" lang="ja-JP" altLang="en-US" sz="1100" b="0" i="0" baseline="0">
              <a:solidFill>
                <a:schemeClr val="dk1"/>
              </a:solidFill>
              <a:effectLst/>
              <a:latin typeface="+mn-lt"/>
              <a:ea typeface="+mn-ea"/>
              <a:cs typeface="+mn-cs"/>
            </a:rPr>
            <a:t>下水道事業会計、</a:t>
          </a:r>
          <a:r>
            <a:rPr kumimoji="1" lang="ja-JP" altLang="ja-JP" sz="1100" b="0" i="0" baseline="0">
              <a:solidFill>
                <a:schemeClr val="dk1"/>
              </a:solidFill>
              <a:effectLst/>
              <a:latin typeface="+mn-lt"/>
              <a:ea typeface="+mn-ea"/>
              <a:cs typeface="+mn-cs"/>
            </a:rPr>
            <a:t>及び一般会計等について、黒字額は堅調となっている。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今後についても、事業会計をはじめとする全会計において黒字が見込まれることから、連結実質収支は黒字で推移するものと思われる。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35746619</v>
      </c>
      <c r="BO4" s="449"/>
      <c r="BP4" s="449"/>
      <c r="BQ4" s="449"/>
      <c r="BR4" s="449"/>
      <c r="BS4" s="449"/>
      <c r="BT4" s="449"/>
      <c r="BU4" s="450"/>
      <c r="BV4" s="448">
        <v>29008318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8.8000000000000007</v>
      </c>
      <c r="CU4" s="589"/>
      <c r="CV4" s="589"/>
      <c r="CW4" s="589"/>
      <c r="CX4" s="589"/>
      <c r="CY4" s="589"/>
      <c r="CZ4" s="589"/>
      <c r="DA4" s="590"/>
      <c r="DB4" s="588">
        <v>9.6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34246598</v>
      </c>
      <c r="BO5" s="420"/>
      <c r="BP5" s="420"/>
      <c r="BQ5" s="420"/>
      <c r="BR5" s="420"/>
      <c r="BS5" s="420"/>
      <c r="BT5" s="420"/>
      <c r="BU5" s="421"/>
      <c r="BV5" s="419">
        <v>27456046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95.8</v>
      </c>
      <c r="CU5" s="417"/>
      <c r="CV5" s="417"/>
      <c r="CW5" s="417"/>
      <c r="CX5" s="417"/>
      <c r="CY5" s="417"/>
      <c r="CZ5" s="417"/>
      <c r="DA5" s="418"/>
      <c r="DB5" s="416">
        <v>96.8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1500021</v>
      </c>
      <c r="BO6" s="420"/>
      <c r="BP6" s="420"/>
      <c r="BQ6" s="420"/>
      <c r="BR6" s="420"/>
      <c r="BS6" s="420"/>
      <c r="BT6" s="420"/>
      <c r="BU6" s="421"/>
      <c r="BV6" s="419">
        <v>1552272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96.2</v>
      </c>
      <c r="CU6" s="563"/>
      <c r="CV6" s="563"/>
      <c r="CW6" s="563"/>
      <c r="CX6" s="563"/>
      <c r="CY6" s="563"/>
      <c r="CZ6" s="563"/>
      <c r="DA6" s="564"/>
      <c r="DB6" s="562">
        <v>97.6</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124960</v>
      </c>
      <c r="BO7" s="420"/>
      <c r="BP7" s="420"/>
      <c r="BQ7" s="420"/>
      <c r="BR7" s="420"/>
      <c r="BS7" s="420"/>
      <c r="BT7" s="420"/>
      <c r="BU7" s="421"/>
      <c r="BV7" s="419">
        <v>83193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15681160</v>
      </c>
      <c r="CU7" s="420"/>
      <c r="CV7" s="420"/>
      <c r="CW7" s="420"/>
      <c r="CX7" s="420"/>
      <c r="CY7" s="420"/>
      <c r="CZ7" s="420"/>
      <c r="DA7" s="421"/>
      <c r="DB7" s="419">
        <v>15344133</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1375061</v>
      </c>
      <c r="BO8" s="420"/>
      <c r="BP8" s="420"/>
      <c r="BQ8" s="420"/>
      <c r="BR8" s="420"/>
      <c r="BS8" s="420"/>
      <c r="BT8" s="420"/>
      <c r="BU8" s="421"/>
      <c r="BV8" s="419">
        <v>1469079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0.56999999999999995</v>
      </c>
      <c r="CU8" s="523"/>
      <c r="CV8" s="523"/>
      <c r="CW8" s="523"/>
      <c r="CX8" s="523"/>
      <c r="CY8" s="523"/>
      <c r="CZ8" s="523"/>
      <c r="DA8" s="524"/>
      <c r="DB8" s="522">
        <v>0.56999999999999995</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63889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-94018</v>
      </c>
      <c r="BO9" s="420"/>
      <c r="BP9" s="420"/>
      <c r="BQ9" s="420"/>
      <c r="BR9" s="420"/>
      <c r="BS9" s="420"/>
      <c r="BT9" s="420"/>
      <c r="BU9" s="421"/>
      <c r="BV9" s="419">
        <v>-199587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11.3</v>
      </c>
      <c r="CU9" s="417"/>
      <c r="CV9" s="417"/>
      <c r="CW9" s="417"/>
      <c r="CX9" s="417"/>
      <c r="CY9" s="417"/>
      <c r="CZ9" s="417"/>
      <c r="DA9" s="418"/>
      <c r="DB9" s="416">
        <v>12.6</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67398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2643</v>
      </c>
      <c r="BO10" s="420"/>
      <c r="BP10" s="420"/>
      <c r="BQ10" s="420"/>
      <c r="BR10" s="420"/>
      <c r="BS10" s="420"/>
      <c r="BT10" s="420"/>
      <c r="BU10" s="421"/>
      <c r="BV10" s="419">
        <v>45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60686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300000</v>
      </c>
      <c r="BO12" s="420"/>
      <c r="BP12" s="420"/>
      <c r="BQ12" s="420"/>
      <c r="BR12" s="420"/>
      <c r="BS12" s="420"/>
      <c r="BT12" s="420"/>
      <c r="BU12" s="421"/>
      <c r="BV12" s="419">
        <v>200000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59496</v>
      </c>
      <c r="S13" s="507"/>
      <c r="T13" s="507"/>
      <c r="U13" s="507"/>
      <c r="V13" s="508"/>
      <c r="W13" s="509" t="s">
        <v>131</v>
      </c>
      <c r="X13" s="405"/>
      <c r="Y13" s="405"/>
      <c r="Z13" s="405"/>
      <c r="AA13" s="405"/>
      <c r="AB13" s="406"/>
      <c r="AC13" s="372">
        <v>1183</v>
      </c>
      <c r="AD13" s="373"/>
      <c r="AE13" s="373"/>
      <c r="AF13" s="373"/>
      <c r="AG13" s="374"/>
      <c r="AH13" s="372">
        <v>1289</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-391375</v>
      </c>
      <c r="BO13" s="420"/>
      <c r="BP13" s="420"/>
      <c r="BQ13" s="420"/>
      <c r="BR13" s="420"/>
      <c r="BS13" s="420"/>
      <c r="BT13" s="420"/>
      <c r="BU13" s="421"/>
      <c r="BV13" s="419">
        <v>-399542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8.1999999999999993</v>
      </c>
      <c r="CU13" s="417"/>
      <c r="CV13" s="417"/>
      <c r="CW13" s="417"/>
      <c r="CX13" s="417"/>
      <c r="CY13" s="417"/>
      <c r="CZ13" s="417"/>
      <c r="DA13" s="418"/>
      <c r="DB13" s="416">
        <v>9.1999999999999993</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61328</v>
      </c>
      <c r="S14" s="507"/>
      <c r="T14" s="507"/>
      <c r="U14" s="507"/>
      <c r="V14" s="508"/>
      <c r="W14" s="510"/>
      <c r="X14" s="408"/>
      <c r="Y14" s="408"/>
      <c r="Z14" s="408"/>
      <c r="AA14" s="408"/>
      <c r="AB14" s="409"/>
      <c r="AC14" s="499">
        <v>4.0999999999999996</v>
      </c>
      <c r="AD14" s="500"/>
      <c r="AE14" s="500"/>
      <c r="AF14" s="500"/>
      <c r="AG14" s="501"/>
      <c r="AH14" s="499">
        <v>4.4000000000000004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44.8</v>
      </c>
      <c r="CU14" s="517"/>
      <c r="CV14" s="517"/>
      <c r="CW14" s="517"/>
      <c r="CX14" s="517"/>
      <c r="CY14" s="517"/>
      <c r="CZ14" s="517"/>
      <c r="DA14" s="518"/>
      <c r="DB14" s="516">
        <v>24.8</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60293</v>
      </c>
      <c r="S15" s="507"/>
      <c r="T15" s="507"/>
      <c r="U15" s="507"/>
      <c r="V15" s="508"/>
      <c r="W15" s="509" t="s">
        <v>137</v>
      </c>
      <c r="X15" s="405"/>
      <c r="Y15" s="405"/>
      <c r="Z15" s="405"/>
      <c r="AA15" s="405"/>
      <c r="AB15" s="406"/>
      <c r="AC15" s="372">
        <v>5945</v>
      </c>
      <c r="AD15" s="373"/>
      <c r="AE15" s="373"/>
      <c r="AF15" s="373"/>
      <c r="AG15" s="374"/>
      <c r="AH15" s="372">
        <v>6232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7698929</v>
      </c>
      <c r="BO15" s="449"/>
      <c r="BP15" s="449"/>
      <c r="BQ15" s="449"/>
      <c r="BR15" s="449"/>
      <c r="BS15" s="449"/>
      <c r="BT15" s="449"/>
      <c r="BU15" s="450"/>
      <c r="BV15" s="448">
        <v>7652519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20.6</v>
      </c>
      <c r="AD16" s="500"/>
      <c r="AE16" s="500"/>
      <c r="AF16" s="500"/>
      <c r="AG16" s="501"/>
      <c r="AH16" s="499">
        <v>21.3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13568169</v>
      </c>
      <c r="BO16" s="420"/>
      <c r="BP16" s="420"/>
      <c r="BQ16" s="420"/>
      <c r="BR16" s="420"/>
      <c r="BS16" s="420"/>
      <c r="BT16" s="420"/>
      <c r="BU16" s="421"/>
      <c r="BV16" s="419">
        <v>13189305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21765</v>
      </c>
      <c r="AD17" s="373"/>
      <c r="AE17" s="373"/>
      <c r="AF17" s="373"/>
      <c r="AG17" s="374"/>
      <c r="AH17" s="372">
        <v>21796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9755156</v>
      </c>
      <c r="BO17" s="420"/>
      <c r="BP17" s="420"/>
      <c r="BQ17" s="420"/>
      <c r="BR17" s="420"/>
      <c r="BS17" s="420"/>
      <c r="BT17" s="420"/>
      <c r="BU17" s="421"/>
      <c r="BV17" s="419">
        <v>9688112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86.42</v>
      </c>
      <c r="M18" s="472"/>
      <c r="N18" s="472"/>
      <c r="O18" s="472"/>
      <c r="P18" s="472"/>
      <c r="Q18" s="472"/>
      <c r="R18" s="473"/>
      <c r="S18" s="473"/>
      <c r="T18" s="473"/>
      <c r="U18" s="473"/>
      <c r="V18" s="474"/>
      <c r="W18" s="490"/>
      <c r="X18" s="491"/>
      <c r="Y18" s="491"/>
      <c r="Z18" s="491"/>
      <c r="AA18" s="491"/>
      <c r="AB18" s="515"/>
      <c r="AC18" s="389">
        <v>75.3</v>
      </c>
      <c r="AD18" s="390"/>
      <c r="AE18" s="390"/>
      <c r="AF18" s="390"/>
      <c r="AG18" s="475"/>
      <c r="AH18" s="389">
        <v>74.3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15453648</v>
      </c>
      <c r="BO18" s="420"/>
      <c r="BP18" s="420"/>
      <c r="BQ18" s="420"/>
      <c r="BR18" s="420"/>
      <c r="BS18" s="420"/>
      <c r="BT18" s="420"/>
      <c r="BU18" s="421"/>
      <c r="BV18" s="419">
        <v>14963138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739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20214249</v>
      </c>
      <c r="BO19" s="420"/>
      <c r="BP19" s="420"/>
      <c r="BQ19" s="420"/>
      <c r="BR19" s="420"/>
      <c r="BS19" s="420"/>
      <c r="BT19" s="420"/>
      <c r="BU19" s="421"/>
      <c r="BV19" s="419">
        <v>19587024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25619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27500923</v>
      </c>
      <c r="BO22" s="449"/>
      <c r="BP22" s="449"/>
      <c r="BQ22" s="449"/>
      <c r="BR22" s="449"/>
      <c r="BS22" s="449"/>
      <c r="BT22" s="449"/>
      <c r="BU22" s="450"/>
      <c r="BV22" s="448">
        <v>22606209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21786367</v>
      </c>
      <c r="BO23" s="420"/>
      <c r="BP23" s="420"/>
      <c r="BQ23" s="420"/>
      <c r="BR23" s="420"/>
      <c r="BS23" s="420"/>
      <c r="BT23" s="420"/>
      <c r="BU23" s="421"/>
      <c r="BV23" s="419">
        <v>17214927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8620</v>
      </c>
      <c r="R24" s="373"/>
      <c r="S24" s="373"/>
      <c r="T24" s="373"/>
      <c r="U24" s="373"/>
      <c r="V24" s="374"/>
      <c r="W24" s="462"/>
      <c r="X24" s="399"/>
      <c r="Y24" s="400"/>
      <c r="Z24" s="375" t="s">
        <v>162</v>
      </c>
      <c r="AA24" s="376"/>
      <c r="AB24" s="376"/>
      <c r="AC24" s="376"/>
      <c r="AD24" s="376"/>
      <c r="AE24" s="376"/>
      <c r="AF24" s="376"/>
      <c r="AG24" s="377"/>
      <c r="AH24" s="372">
        <v>432</v>
      </c>
      <c r="AI24" s="373"/>
      <c r="AJ24" s="373"/>
      <c r="AK24" s="373"/>
      <c r="AL24" s="374"/>
      <c r="AM24" s="372">
        <v>1359504</v>
      </c>
      <c r="AN24" s="373"/>
      <c r="AO24" s="373"/>
      <c r="AP24" s="373"/>
      <c r="AQ24" s="373"/>
      <c r="AR24" s="374"/>
      <c r="AS24" s="372">
        <v>3147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18430119</v>
      </c>
      <c r="BO24" s="420"/>
      <c r="BP24" s="420"/>
      <c r="BQ24" s="420"/>
      <c r="BR24" s="420"/>
      <c r="BS24" s="420"/>
      <c r="BT24" s="420"/>
      <c r="BU24" s="421"/>
      <c r="BV24" s="419">
        <v>12590623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7350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3081951</v>
      </c>
      <c r="BO25" s="449"/>
      <c r="BP25" s="449"/>
      <c r="BQ25" s="449"/>
      <c r="BR25" s="449"/>
      <c r="BS25" s="449"/>
      <c r="BT25" s="449"/>
      <c r="BU25" s="450"/>
      <c r="BV25" s="448">
        <v>5197740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6300</v>
      </c>
      <c r="R26" s="373"/>
      <c r="S26" s="373"/>
      <c r="T26" s="373"/>
      <c r="U26" s="373"/>
      <c r="V26" s="374"/>
      <c r="W26" s="462"/>
      <c r="X26" s="399"/>
      <c r="Y26" s="400"/>
      <c r="Z26" s="375" t="s">
        <v>168</v>
      </c>
      <c r="AA26" s="430"/>
      <c r="AB26" s="430"/>
      <c r="AC26" s="430"/>
      <c r="AD26" s="430"/>
      <c r="AE26" s="430"/>
      <c r="AF26" s="430"/>
      <c r="AG26" s="431"/>
      <c r="AH26" s="372">
        <v>20</v>
      </c>
      <c r="AI26" s="373"/>
      <c r="AJ26" s="373"/>
      <c r="AK26" s="373"/>
      <c r="AL26" s="374"/>
      <c r="AM26" s="372">
        <v>72080</v>
      </c>
      <c r="AN26" s="373"/>
      <c r="AO26" s="373"/>
      <c r="AP26" s="373"/>
      <c r="AQ26" s="373"/>
      <c r="AR26" s="374"/>
      <c r="AS26" s="372">
        <v>3604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6450</v>
      </c>
      <c r="R27" s="373"/>
      <c r="S27" s="373"/>
      <c r="T27" s="373"/>
      <c r="U27" s="373"/>
      <c r="V27" s="374"/>
      <c r="W27" s="462"/>
      <c r="X27" s="399"/>
      <c r="Y27" s="400"/>
      <c r="Z27" s="375" t="s">
        <v>171</v>
      </c>
      <c r="AA27" s="376"/>
      <c r="AB27" s="376"/>
      <c r="AC27" s="376"/>
      <c r="AD27" s="376"/>
      <c r="AE27" s="376"/>
      <c r="AF27" s="376"/>
      <c r="AG27" s="377"/>
      <c r="AH27" s="372">
        <v>45</v>
      </c>
      <c r="AI27" s="373"/>
      <c r="AJ27" s="373"/>
      <c r="AK27" s="373"/>
      <c r="AL27" s="374"/>
      <c r="AM27" s="372">
        <v>152039</v>
      </c>
      <c r="AN27" s="373"/>
      <c r="AO27" s="373"/>
      <c r="AP27" s="373"/>
      <c r="AQ27" s="373"/>
      <c r="AR27" s="374"/>
      <c r="AS27" s="372">
        <v>3379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5580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3954095</v>
      </c>
      <c r="BO28" s="449"/>
      <c r="BP28" s="449"/>
      <c r="BQ28" s="449"/>
      <c r="BR28" s="449"/>
      <c r="BS28" s="449"/>
      <c r="BT28" s="449"/>
      <c r="BU28" s="450"/>
      <c r="BV28" s="448">
        <v>3351452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14</v>
      </c>
      <c r="M29" s="373"/>
      <c r="N29" s="373"/>
      <c r="O29" s="373"/>
      <c r="P29" s="374"/>
      <c r="Q29" s="372">
        <v>5200</v>
      </c>
      <c r="R29" s="373"/>
      <c r="S29" s="373"/>
      <c r="T29" s="373"/>
      <c r="U29" s="373"/>
      <c r="V29" s="374"/>
      <c r="W29" s="463"/>
      <c r="X29" s="464"/>
      <c r="Y29" s="465"/>
      <c r="Z29" s="375" t="s">
        <v>177</v>
      </c>
      <c r="AA29" s="376"/>
      <c r="AB29" s="376"/>
      <c r="AC29" s="376"/>
      <c r="AD29" s="376"/>
      <c r="AE29" s="376"/>
      <c r="AF29" s="376"/>
      <c r="AG29" s="377"/>
      <c r="AH29" s="372">
        <v>477</v>
      </c>
      <c r="AI29" s="373"/>
      <c r="AJ29" s="373"/>
      <c r="AK29" s="373"/>
      <c r="AL29" s="374"/>
      <c r="AM29" s="372">
        <v>1511543</v>
      </c>
      <c r="AN29" s="373"/>
      <c r="AO29" s="373"/>
      <c r="AP29" s="373"/>
      <c r="AQ29" s="373"/>
      <c r="AR29" s="374"/>
      <c r="AS29" s="372">
        <v>3169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660821</v>
      </c>
      <c r="BO29" s="420"/>
      <c r="BP29" s="420"/>
      <c r="BQ29" s="420"/>
      <c r="BR29" s="420"/>
      <c r="BS29" s="420"/>
      <c r="BT29" s="420"/>
      <c r="BU29" s="421"/>
      <c r="BV29" s="419">
        <v>633527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1071945</v>
      </c>
      <c r="BO30" s="454"/>
      <c r="BP30" s="454"/>
      <c r="BQ30" s="454"/>
      <c r="BR30" s="454"/>
      <c r="BS30" s="454"/>
      <c r="BT30" s="454"/>
      <c r="BU30" s="455"/>
      <c r="BV30" s="453">
        <v>1015111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奈良県広域消防組合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天理市開発公社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土地区画整理事業特別会計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奈良県市町村総合事務組合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奈良広域水質検査センター組合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奈良県住宅新築資金等貸付金回収管理組合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奈良県後期高齢者医療広域連合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山辺・県北西部広域環境衛生組合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n+/nORfEsprU9rVgE62epzmRQaFlbHraUPGizsS4mE/fYcjGM2X6IocZMxBz2cEHJVkNJRlXvGa+Ed6MOvfUiw==" saltValue="srnq6sTrBTh4TKrQ0bGCh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2" t="s">
        <v>534</v>
      </c>
      <c r="D34" s="1152"/>
      <c r="E34" s="1153"/>
      <c r="F34" s="32">
        <v>10.72</v>
      </c>
      <c r="G34" s="33">
        <v>11.26</v>
      </c>
      <c r="H34" s="33">
        <v>14.68</v>
      </c>
      <c r="I34" s="33">
        <v>15.21</v>
      </c>
      <c r="J34" s="34">
        <v>15.55</v>
      </c>
      <c r="K34" s="22"/>
      <c r="L34" s="22"/>
      <c r="M34" s="22"/>
      <c r="N34" s="22"/>
      <c r="O34" s="22"/>
      <c r="P34" s="22"/>
    </row>
    <row r="35" spans="1:16" ht="39" customHeight="1" x14ac:dyDescent="0.2">
      <c r="A35" s="22"/>
      <c r="B35" s="35"/>
      <c r="C35" s="1146" t="s">
        <v>535</v>
      </c>
      <c r="D35" s="1147"/>
      <c r="E35" s="1148"/>
      <c r="F35" s="36">
        <v>9.36</v>
      </c>
      <c r="G35" s="37">
        <v>9.42</v>
      </c>
      <c r="H35" s="37">
        <v>10.08</v>
      </c>
      <c r="I35" s="37">
        <v>10.64</v>
      </c>
      <c r="J35" s="38">
        <v>10.96</v>
      </c>
      <c r="K35" s="22"/>
      <c r="L35" s="22"/>
      <c r="M35" s="22"/>
      <c r="N35" s="22"/>
      <c r="O35" s="22"/>
      <c r="P35" s="22"/>
    </row>
    <row r="36" spans="1:16" ht="39" customHeight="1" x14ac:dyDescent="0.2">
      <c r="A36" s="22"/>
      <c r="B36" s="35"/>
      <c r="C36" s="1146" t="s">
        <v>536</v>
      </c>
      <c r="D36" s="1147"/>
      <c r="E36" s="1148"/>
      <c r="F36" s="36">
        <v>7.62</v>
      </c>
      <c r="G36" s="37">
        <v>12.76</v>
      </c>
      <c r="H36" s="37">
        <v>11.01</v>
      </c>
      <c r="I36" s="37">
        <v>9.56</v>
      </c>
      <c r="J36" s="38">
        <v>8.76</v>
      </c>
      <c r="K36" s="22"/>
      <c r="L36" s="22"/>
      <c r="M36" s="22"/>
      <c r="N36" s="22"/>
      <c r="O36" s="22"/>
      <c r="P36" s="22"/>
    </row>
    <row r="37" spans="1:16" ht="39" customHeight="1" x14ac:dyDescent="0.2">
      <c r="A37" s="22"/>
      <c r="B37" s="35"/>
      <c r="C37" s="1146" t="s">
        <v>537</v>
      </c>
      <c r="D37" s="1147"/>
      <c r="E37" s="1148"/>
      <c r="F37" s="36">
        <v>0.51</v>
      </c>
      <c r="G37" s="37">
        <v>1.24</v>
      </c>
      <c r="H37" s="37">
        <v>1.48</v>
      </c>
      <c r="I37" s="37">
        <v>1.08</v>
      </c>
      <c r="J37" s="38">
        <v>0.61</v>
      </c>
      <c r="K37" s="22"/>
      <c r="L37" s="22"/>
      <c r="M37" s="22"/>
      <c r="N37" s="22"/>
      <c r="O37" s="22"/>
      <c r="P37" s="22"/>
    </row>
    <row r="38" spans="1:16" ht="39" customHeight="1" x14ac:dyDescent="0.2">
      <c r="A38" s="22"/>
      <c r="B38" s="35"/>
      <c r="C38" s="1146" t="s">
        <v>538</v>
      </c>
      <c r="D38" s="1147"/>
      <c r="E38" s="1148"/>
      <c r="F38" s="36">
        <v>0.94</v>
      </c>
      <c r="G38" s="37">
        <v>0.96</v>
      </c>
      <c r="H38" s="37">
        <v>0.43</v>
      </c>
      <c r="I38" s="37">
        <v>0.45</v>
      </c>
      <c r="J38" s="38">
        <v>0.42</v>
      </c>
      <c r="K38" s="22"/>
      <c r="L38" s="22"/>
      <c r="M38" s="22"/>
      <c r="N38" s="22"/>
      <c r="O38" s="22"/>
      <c r="P38" s="22"/>
    </row>
    <row r="39" spans="1:16" ht="39" customHeight="1" x14ac:dyDescent="0.2">
      <c r="A39" s="22"/>
      <c r="B39" s="35"/>
      <c r="C39" s="1146" t="s">
        <v>539</v>
      </c>
      <c r="D39" s="1147"/>
      <c r="E39" s="1148"/>
      <c r="F39" s="36">
        <v>0.04</v>
      </c>
      <c r="G39" s="37">
        <v>0.03</v>
      </c>
      <c r="H39" s="37">
        <v>0.01</v>
      </c>
      <c r="I39" s="37">
        <v>0</v>
      </c>
      <c r="J39" s="38">
        <v>0.01</v>
      </c>
      <c r="K39" s="22"/>
      <c r="L39" s="22"/>
      <c r="M39" s="22"/>
      <c r="N39" s="22"/>
      <c r="O39" s="22"/>
      <c r="P39" s="22"/>
    </row>
    <row r="40" spans="1:16" ht="39" customHeight="1" x14ac:dyDescent="0.2">
      <c r="A40" s="22"/>
      <c r="B40" s="35"/>
      <c r="C40" s="1146" t="s">
        <v>540</v>
      </c>
      <c r="D40" s="1147"/>
      <c r="E40" s="1148"/>
      <c r="F40" s="36">
        <v>0.01</v>
      </c>
      <c r="G40" s="37">
        <v>0.01</v>
      </c>
      <c r="H40" s="37">
        <v>0.01</v>
      </c>
      <c r="I40" s="37">
        <v>0.01</v>
      </c>
      <c r="J40" s="38">
        <v>0</v>
      </c>
      <c r="K40" s="22"/>
      <c r="L40" s="22"/>
      <c r="M40" s="22"/>
      <c r="N40" s="22"/>
      <c r="O40" s="22"/>
      <c r="P40" s="22"/>
    </row>
    <row r="41" spans="1:16" ht="39" customHeight="1" x14ac:dyDescent="0.2">
      <c r="A41" s="22"/>
      <c r="B41" s="35"/>
      <c r="C41" s="1146"/>
      <c r="D41" s="1147"/>
      <c r="E41" s="1148"/>
      <c r="F41" s="36"/>
      <c r="G41" s="37"/>
      <c r="H41" s="37"/>
      <c r="I41" s="37"/>
      <c r="J41" s="38"/>
      <c r="K41" s="22"/>
      <c r="L41" s="22"/>
      <c r="M41" s="22"/>
      <c r="N41" s="22"/>
      <c r="O41" s="22"/>
      <c r="P41" s="22"/>
    </row>
    <row r="42" spans="1:16" ht="39" customHeight="1" x14ac:dyDescent="0.2">
      <c r="A42" s="22"/>
      <c r="B42" s="39"/>
      <c r="C42" s="1146" t="s">
        <v>541</v>
      </c>
      <c r="D42" s="1147"/>
      <c r="E42" s="1148"/>
      <c r="F42" s="36" t="s">
        <v>486</v>
      </c>
      <c r="G42" s="37" t="s">
        <v>486</v>
      </c>
      <c r="H42" s="37" t="s">
        <v>486</v>
      </c>
      <c r="I42" s="37" t="s">
        <v>486</v>
      </c>
      <c r="J42" s="38" t="s">
        <v>486</v>
      </c>
      <c r="K42" s="22"/>
      <c r="L42" s="22"/>
      <c r="M42" s="22"/>
      <c r="N42" s="22"/>
      <c r="O42" s="22"/>
      <c r="P42" s="22"/>
    </row>
    <row r="43" spans="1:16" ht="39" customHeight="1" thickBot="1" x14ac:dyDescent="0.25">
      <c r="A43" s="22"/>
      <c r="B43" s="40"/>
      <c r="C43" s="1149" t="s">
        <v>542</v>
      </c>
      <c r="D43" s="1150"/>
      <c r="E43" s="1151"/>
      <c r="F43" s="41">
        <v>0.02</v>
      </c>
      <c r="G43" s="42">
        <v>7.0000000000000007E-2</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zzYPUnmJxVSEFLoONvKJ/gJx4u8I9R30GhZbSjPOS1eSlgGZwHl990OxO4TICS2FGQrfgfFINibdKaJIjYecA==" saltValue="vfdYpqUQumid48j/07GH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7" t="s">
        <v>9</v>
      </c>
      <c r="C45" s="1178"/>
      <c r="D45" s="58"/>
      <c r="E45" s="1183" t="s">
        <v>10</v>
      </c>
      <c r="F45" s="1183"/>
      <c r="G45" s="1183"/>
      <c r="H45" s="1183"/>
      <c r="I45" s="1183"/>
      <c r="J45" s="1184"/>
      <c r="K45" s="59">
        <v>2743</v>
      </c>
      <c r="L45" s="60">
        <v>2739</v>
      </c>
      <c r="M45" s="60">
        <v>2655</v>
      </c>
      <c r="N45" s="60">
        <v>2501</v>
      </c>
      <c r="O45" s="61">
        <v>2317</v>
      </c>
      <c r="P45" s="48"/>
      <c r="Q45" s="48"/>
      <c r="R45" s="48"/>
      <c r="S45" s="48"/>
      <c r="T45" s="48"/>
      <c r="U45" s="48"/>
    </row>
    <row r="46" spans="1:21" ht="30.75" customHeight="1" x14ac:dyDescent="0.2">
      <c r="A46" s="48"/>
      <c r="B46" s="1179"/>
      <c r="C46" s="1180"/>
      <c r="D46" s="62"/>
      <c r="E46" s="1156" t="s">
        <v>11</v>
      </c>
      <c r="F46" s="1156"/>
      <c r="G46" s="1156"/>
      <c r="H46" s="1156"/>
      <c r="I46" s="1156"/>
      <c r="J46" s="1157"/>
      <c r="K46" s="63" t="s">
        <v>486</v>
      </c>
      <c r="L46" s="64" t="s">
        <v>486</v>
      </c>
      <c r="M46" s="64" t="s">
        <v>486</v>
      </c>
      <c r="N46" s="64" t="s">
        <v>486</v>
      </c>
      <c r="O46" s="65" t="s">
        <v>486</v>
      </c>
      <c r="P46" s="48"/>
      <c r="Q46" s="48"/>
      <c r="R46" s="48"/>
      <c r="S46" s="48"/>
      <c r="T46" s="48"/>
      <c r="U46" s="48"/>
    </row>
    <row r="47" spans="1:21" ht="30.75" customHeight="1" x14ac:dyDescent="0.2">
      <c r="A47" s="48"/>
      <c r="B47" s="1179"/>
      <c r="C47" s="1180"/>
      <c r="D47" s="62"/>
      <c r="E47" s="1156" t="s">
        <v>12</v>
      </c>
      <c r="F47" s="1156"/>
      <c r="G47" s="1156"/>
      <c r="H47" s="1156"/>
      <c r="I47" s="1156"/>
      <c r="J47" s="1157"/>
      <c r="K47" s="63" t="s">
        <v>486</v>
      </c>
      <c r="L47" s="64" t="s">
        <v>486</v>
      </c>
      <c r="M47" s="64" t="s">
        <v>486</v>
      </c>
      <c r="N47" s="64" t="s">
        <v>486</v>
      </c>
      <c r="O47" s="65" t="s">
        <v>486</v>
      </c>
      <c r="P47" s="48"/>
      <c r="Q47" s="48"/>
      <c r="R47" s="48"/>
      <c r="S47" s="48"/>
      <c r="T47" s="48"/>
      <c r="U47" s="48"/>
    </row>
    <row r="48" spans="1:21" ht="30.75" customHeight="1" x14ac:dyDescent="0.2">
      <c r="A48" s="48"/>
      <c r="B48" s="1179"/>
      <c r="C48" s="1180"/>
      <c r="D48" s="62"/>
      <c r="E48" s="1156" t="s">
        <v>13</v>
      </c>
      <c r="F48" s="1156"/>
      <c r="G48" s="1156"/>
      <c r="H48" s="1156"/>
      <c r="I48" s="1156"/>
      <c r="J48" s="1157"/>
      <c r="K48" s="63">
        <v>1098</v>
      </c>
      <c r="L48" s="64">
        <v>1061</v>
      </c>
      <c r="M48" s="64">
        <v>1026</v>
      </c>
      <c r="N48" s="64">
        <v>993</v>
      </c>
      <c r="O48" s="65">
        <v>976</v>
      </c>
      <c r="P48" s="48"/>
      <c r="Q48" s="48"/>
      <c r="R48" s="48"/>
      <c r="S48" s="48"/>
      <c r="T48" s="48"/>
      <c r="U48" s="48"/>
    </row>
    <row r="49" spans="1:21" ht="30.75" customHeight="1" x14ac:dyDescent="0.2">
      <c r="A49" s="48"/>
      <c r="B49" s="1179"/>
      <c r="C49" s="1180"/>
      <c r="D49" s="62"/>
      <c r="E49" s="1156" t="s">
        <v>14</v>
      </c>
      <c r="F49" s="1156"/>
      <c r="G49" s="1156"/>
      <c r="H49" s="1156"/>
      <c r="I49" s="1156"/>
      <c r="J49" s="1157"/>
      <c r="K49" s="63">
        <v>100</v>
      </c>
      <c r="L49" s="64">
        <v>77</v>
      </c>
      <c r="M49" s="64">
        <v>71</v>
      </c>
      <c r="N49" s="64">
        <v>59</v>
      </c>
      <c r="O49" s="65">
        <v>70</v>
      </c>
      <c r="P49" s="48"/>
      <c r="Q49" s="48"/>
      <c r="R49" s="48"/>
      <c r="S49" s="48"/>
      <c r="T49" s="48"/>
      <c r="U49" s="48"/>
    </row>
    <row r="50" spans="1:21" ht="30.75" customHeight="1" x14ac:dyDescent="0.2">
      <c r="A50" s="48"/>
      <c r="B50" s="1179"/>
      <c r="C50" s="1180"/>
      <c r="D50" s="62"/>
      <c r="E50" s="1156" t="s">
        <v>15</v>
      </c>
      <c r="F50" s="1156"/>
      <c r="G50" s="1156"/>
      <c r="H50" s="1156"/>
      <c r="I50" s="1156"/>
      <c r="J50" s="1157"/>
      <c r="K50" s="63" t="s">
        <v>486</v>
      </c>
      <c r="L50" s="64" t="s">
        <v>486</v>
      </c>
      <c r="M50" s="64" t="s">
        <v>486</v>
      </c>
      <c r="N50" s="64" t="s">
        <v>486</v>
      </c>
      <c r="O50" s="65" t="s">
        <v>486</v>
      </c>
      <c r="P50" s="48"/>
      <c r="Q50" s="48"/>
      <c r="R50" s="48"/>
      <c r="S50" s="48"/>
      <c r="T50" s="48"/>
      <c r="U50" s="48"/>
    </row>
    <row r="51" spans="1:21" ht="30.75" customHeight="1" x14ac:dyDescent="0.2">
      <c r="A51" s="48"/>
      <c r="B51" s="1181"/>
      <c r="C51" s="1182"/>
      <c r="D51" s="66"/>
      <c r="E51" s="1156" t="s">
        <v>16</v>
      </c>
      <c r="F51" s="1156"/>
      <c r="G51" s="1156"/>
      <c r="H51" s="1156"/>
      <c r="I51" s="1156"/>
      <c r="J51" s="1157"/>
      <c r="K51" s="63">
        <v>1</v>
      </c>
      <c r="L51" s="64">
        <v>0</v>
      </c>
      <c r="M51" s="64" t="s">
        <v>486</v>
      </c>
      <c r="N51" s="64" t="s">
        <v>486</v>
      </c>
      <c r="O51" s="65" t="s">
        <v>486</v>
      </c>
      <c r="P51" s="48"/>
      <c r="Q51" s="48"/>
      <c r="R51" s="48"/>
      <c r="S51" s="48"/>
      <c r="T51" s="48"/>
      <c r="U51" s="48"/>
    </row>
    <row r="52" spans="1:21" ht="30.75" customHeight="1" x14ac:dyDescent="0.2">
      <c r="A52" s="48"/>
      <c r="B52" s="1154" t="s">
        <v>17</v>
      </c>
      <c r="C52" s="1155"/>
      <c r="D52" s="66"/>
      <c r="E52" s="1156" t="s">
        <v>18</v>
      </c>
      <c r="F52" s="1156"/>
      <c r="G52" s="1156"/>
      <c r="H52" s="1156"/>
      <c r="I52" s="1156"/>
      <c r="J52" s="1157"/>
      <c r="K52" s="63">
        <v>2575</v>
      </c>
      <c r="L52" s="64">
        <v>2551</v>
      </c>
      <c r="M52" s="64">
        <v>2507</v>
      </c>
      <c r="N52" s="64">
        <v>2458</v>
      </c>
      <c r="O52" s="65">
        <v>2401</v>
      </c>
      <c r="P52" s="48"/>
      <c r="Q52" s="48"/>
      <c r="R52" s="48"/>
      <c r="S52" s="48"/>
      <c r="T52" s="48"/>
      <c r="U52" s="48"/>
    </row>
    <row r="53" spans="1:21" ht="30.75" customHeight="1" thickBot="1" x14ac:dyDescent="0.25">
      <c r="A53" s="48"/>
      <c r="B53" s="1158" t="s">
        <v>19</v>
      </c>
      <c r="C53" s="1159"/>
      <c r="D53" s="67"/>
      <c r="E53" s="1160" t="s">
        <v>20</v>
      </c>
      <c r="F53" s="1160"/>
      <c r="G53" s="1160"/>
      <c r="H53" s="1160"/>
      <c r="I53" s="1160"/>
      <c r="J53" s="1161"/>
      <c r="K53" s="68">
        <v>1367</v>
      </c>
      <c r="L53" s="69">
        <v>1326</v>
      </c>
      <c r="M53" s="69">
        <v>1245</v>
      </c>
      <c r="N53" s="69">
        <v>1095</v>
      </c>
      <c r="O53" s="70">
        <v>962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2" t="s">
        <v>24</v>
      </c>
      <c r="C58" s="1163"/>
      <c r="D58" s="1168" t="s">
        <v>25</v>
      </c>
      <c r="E58" s="1169"/>
      <c r="F58" s="1169"/>
      <c r="G58" s="1169"/>
      <c r="H58" s="1169"/>
      <c r="I58" s="1169"/>
      <c r="J58" s="1170"/>
      <c r="K58" s="83"/>
      <c r="L58" s="84"/>
      <c r="M58" s="84"/>
      <c r="N58" s="84"/>
      <c r="O58" s="85"/>
    </row>
    <row r="59" spans="1:21" ht="31.5" customHeight="1" x14ac:dyDescent="0.2">
      <c r="B59" s="1164"/>
      <c r="C59" s="1165"/>
      <c r="D59" s="1171" t="s">
        <v>26</v>
      </c>
      <c r="E59" s="1172"/>
      <c r="F59" s="1172"/>
      <c r="G59" s="1172"/>
      <c r="H59" s="1172"/>
      <c r="I59" s="1172"/>
      <c r="J59" s="1173"/>
      <c r="K59" s="86"/>
      <c r="L59" s="87"/>
      <c r="M59" s="87"/>
      <c r="N59" s="87"/>
      <c r="O59" s="88"/>
    </row>
    <row r="60" spans="1:21" ht="31.5" customHeight="1" thickBot="1" x14ac:dyDescent="0.25">
      <c r="B60" s="1166"/>
      <c r="C60" s="1167"/>
      <c r="D60" s="1174" t="s">
        <v>27</v>
      </c>
      <c r="E60" s="1175"/>
      <c r="F60" s="1175"/>
      <c r="G60" s="1175"/>
      <c r="H60" s="1175"/>
      <c r="I60" s="1175"/>
      <c r="J60" s="1176"/>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6V31n7WLP6AH6G+/v7XkaX+2ELi9H9EzG+AZ4Lgt3ZRwt7U48MUlDuHaIRTU859ybgtm/2lrWMZnnSOX4ZgXw==" saltValue="s2rXP/R6e5AtQzCyLYw5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7" t="s">
        <v>30</v>
      </c>
      <c r="C41" s="1198"/>
      <c r="D41" s="105"/>
      <c r="E41" s="1199" t="s">
        <v>31</v>
      </c>
      <c r="F41" s="1199"/>
      <c r="G41" s="1199"/>
      <c r="H41" s="1200"/>
      <c r="I41" s="343">
        <v>23867</v>
      </c>
      <c r="J41" s="344">
        <v>24432</v>
      </c>
      <c r="K41" s="344">
        <v>23239</v>
      </c>
      <c r="L41" s="344">
        <v>22606</v>
      </c>
      <c r="M41" s="345">
        <v>27501</v>
      </c>
    </row>
    <row r="42" spans="2:13" ht="27.75" customHeight="1" x14ac:dyDescent="0.2">
      <c r="B42" s="1187"/>
      <c r="C42" s="1188"/>
      <c r="D42" s="106"/>
      <c r="E42" s="1191" t="s">
        <v>32</v>
      </c>
      <c r="F42" s="1191"/>
      <c r="G42" s="1191"/>
      <c r="H42" s="1192"/>
      <c r="I42" s="346" t="s">
        <v>486</v>
      </c>
      <c r="J42" s="347" t="s">
        <v>486</v>
      </c>
      <c r="K42" s="347" t="s">
        <v>486</v>
      </c>
      <c r="L42" s="347" t="s">
        <v>486</v>
      </c>
      <c r="M42" s="348" t="s">
        <v>486</v>
      </c>
    </row>
    <row r="43" spans="2:13" ht="27.75" customHeight="1" x14ac:dyDescent="0.2">
      <c r="B43" s="1187"/>
      <c r="C43" s="1188"/>
      <c r="D43" s="106"/>
      <c r="E43" s="1191" t="s">
        <v>33</v>
      </c>
      <c r="F43" s="1191"/>
      <c r="G43" s="1191"/>
      <c r="H43" s="1192"/>
      <c r="I43" s="346">
        <v>8033</v>
      </c>
      <c r="J43" s="347">
        <v>7261</v>
      </c>
      <c r="K43" s="347">
        <v>6217</v>
      </c>
      <c r="L43" s="347">
        <v>5584</v>
      </c>
      <c r="M43" s="348">
        <v>5338</v>
      </c>
    </row>
    <row r="44" spans="2:13" ht="27.75" customHeight="1" x14ac:dyDescent="0.2">
      <c r="B44" s="1187"/>
      <c r="C44" s="1188"/>
      <c r="D44" s="106"/>
      <c r="E44" s="1191" t="s">
        <v>34</v>
      </c>
      <c r="F44" s="1191"/>
      <c r="G44" s="1191"/>
      <c r="H44" s="1192"/>
      <c r="I44" s="346">
        <v>780</v>
      </c>
      <c r="J44" s="347">
        <v>489</v>
      </c>
      <c r="K44" s="347">
        <v>445</v>
      </c>
      <c r="L44" s="347">
        <v>427</v>
      </c>
      <c r="M44" s="348">
        <v>421</v>
      </c>
    </row>
    <row r="45" spans="2:13" ht="27.75" customHeight="1" x14ac:dyDescent="0.2">
      <c r="B45" s="1187"/>
      <c r="C45" s="1188"/>
      <c r="D45" s="106"/>
      <c r="E45" s="1191" t="s">
        <v>35</v>
      </c>
      <c r="F45" s="1191"/>
      <c r="G45" s="1191"/>
      <c r="H45" s="1192"/>
      <c r="I45" s="346">
        <v>2772</v>
      </c>
      <c r="J45" s="347">
        <v>2885</v>
      </c>
      <c r="K45" s="347">
        <v>2628</v>
      </c>
      <c r="L45" s="347">
        <v>2817</v>
      </c>
      <c r="M45" s="348">
        <v>2879</v>
      </c>
    </row>
    <row r="46" spans="2:13" ht="27.75" customHeight="1" x14ac:dyDescent="0.2">
      <c r="B46" s="1187"/>
      <c r="C46" s="1188"/>
      <c r="D46" s="107"/>
      <c r="E46" s="1191" t="s">
        <v>36</v>
      </c>
      <c r="F46" s="1191"/>
      <c r="G46" s="1191"/>
      <c r="H46" s="1192"/>
      <c r="I46" s="346" t="s">
        <v>486</v>
      </c>
      <c r="J46" s="347" t="s">
        <v>486</v>
      </c>
      <c r="K46" s="347" t="s">
        <v>486</v>
      </c>
      <c r="L46" s="347" t="s">
        <v>486</v>
      </c>
      <c r="M46" s="348" t="s">
        <v>486</v>
      </c>
    </row>
    <row r="47" spans="2:13" ht="27.75" customHeight="1" x14ac:dyDescent="0.2">
      <c r="B47" s="1187"/>
      <c r="C47" s="1188"/>
      <c r="D47" s="108"/>
      <c r="E47" s="1201" t="s">
        <v>37</v>
      </c>
      <c r="F47" s="1202"/>
      <c r="G47" s="1202"/>
      <c r="H47" s="1203"/>
      <c r="I47" s="346" t="s">
        <v>486</v>
      </c>
      <c r="J47" s="347" t="s">
        <v>486</v>
      </c>
      <c r="K47" s="347" t="s">
        <v>486</v>
      </c>
      <c r="L47" s="347" t="s">
        <v>486</v>
      </c>
      <c r="M47" s="348" t="s">
        <v>486</v>
      </c>
    </row>
    <row r="48" spans="2:13" ht="27.75" customHeight="1" x14ac:dyDescent="0.2">
      <c r="B48" s="1187"/>
      <c r="C48" s="1188"/>
      <c r="D48" s="106"/>
      <c r="E48" s="1191" t="s">
        <v>38</v>
      </c>
      <c r="F48" s="1191"/>
      <c r="G48" s="1191"/>
      <c r="H48" s="1192"/>
      <c r="I48" s="346" t="s">
        <v>486</v>
      </c>
      <c r="J48" s="347" t="s">
        <v>486</v>
      </c>
      <c r="K48" s="347" t="s">
        <v>486</v>
      </c>
      <c r="L48" s="347" t="s">
        <v>486</v>
      </c>
      <c r="M48" s="348" t="s">
        <v>486</v>
      </c>
    </row>
    <row r="49" spans="2:13" ht="27.75" customHeight="1" x14ac:dyDescent="0.2">
      <c r="B49" s="1189"/>
      <c r="C49" s="1190"/>
      <c r="D49" s="106"/>
      <c r="E49" s="1191" t="s">
        <v>39</v>
      </c>
      <c r="F49" s="1191"/>
      <c r="G49" s="1191"/>
      <c r="H49" s="1192"/>
      <c r="I49" s="346" t="s">
        <v>486</v>
      </c>
      <c r="J49" s="347" t="s">
        <v>486</v>
      </c>
      <c r="K49" s="347" t="s">
        <v>486</v>
      </c>
      <c r="L49" s="347" t="s">
        <v>486</v>
      </c>
      <c r="M49" s="348" t="s">
        <v>486</v>
      </c>
    </row>
    <row r="50" spans="2:13" ht="27.75" customHeight="1" x14ac:dyDescent="0.2">
      <c r="B50" s="1185" t="s">
        <v>40</v>
      </c>
      <c r="C50" s="1186"/>
      <c r="D50" s="109"/>
      <c r="E50" s="1191" t="s">
        <v>41</v>
      </c>
      <c r="F50" s="1191"/>
      <c r="G50" s="1191"/>
      <c r="H50" s="1192"/>
      <c r="I50" s="346">
        <v>2844</v>
      </c>
      <c r="J50" s="347">
        <v>3365</v>
      </c>
      <c r="K50" s="347">
        <v>4914</v>
      </c>
      <c r="L50" s="347">
        <v>5918</v>
      </c>
      <c r="M50" s="348">
        <v>6681</v>
      </c>
    </row>
    <row r="51" spans="2:13" ht="27.75" customHeight="1" x14ac:dyDescent="0.2">
      <c r="B51" s="1187"/>
      <c r="C51" s="1188"/>
      <c r="D51" s="106"/>
      <c r="E51" s="1191" t="s">
        <v>42</v>
      </c>
      <c r="F51" s="1191"/>
      <c r="G51" s="1191"/>
      <c r="H51" s="1192"/>
      <c r="I51" s="346">
        <v>3319</v>
      </c>
      <c r="J51" s="347">
        <v>3024</v>
      </c>
      <c r="K51" s="347">
        <v>2861</v>
      </c>
      <c r="L51" s="347">
        <v>2734</v>
      </c>
      <c r="M51" s="348">
        <v>2539</v>
      </c>
    </row>
    <row r="52" spans="2:13" ht="27.75" customHeight="1" x14ac:dyDescent="0.2">
      <c r="B52" s="1189"/>
      <c r="C52" s="1190"/>
      <c r="D52" s="106"/>
      <c r="E52" s="1191" t="s">
        <v>43</v>
      </c>
      <c r="F52" s="1191"/>
      <c r="G52" s="1191"/>
      <c r="H52" s="1192"/>
      <c r="I52" s="346">
        <v>22142</v>
      </c>
      <c r="J52" s="347">
        <v>21916</v>
      </c>
      <c r="K52" s="347">
        <v>20514</v>
      </c>
      <c r="L52" s="347">
        <v>19472</v>
      </c>
      <c r="M52" s="348">
        <v>20750</v>
      </c>
    </row>
    <row r="53" spans="2:13" ht="27.75" customHeight="1" thickBot="1" x14ac:dyDescent="0.25">
      <c r="B53" s="1193" t="s">
        <v>19</v>
      </c>
      <c r="C53" s="1194"/>
      <c r="D53" s="110"/>
      <c r="E53" s="1195" t="s">
        <v>44</v>
      </c>
      <c r="F53" s="1195"/>
      <c r="G53" s="1195"/>
      <c r="H53" s="1196"/>
      <c r="I53" s="349">
        <v>7147</v>
      </c>
      <c r="J53" s="350">
        <v>6762</v>
      </c>
      <c r="K53" s="350">
        <v>4241</v>
      </c>
      <c r="L53" s="350">
        <v>3309</v>
      </c>
      <c r="M53" s="351">
        <v>6169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hn7If2T6T15xTarY9X2P9OmsMZd7+M0YrtHz9WsZSPIXDKa5WuMj9t6G/T0EPkGnmOZmFoB1a8avjFgVSvAprw==" saltValue="Zc64mWgUw2BAVIb9cQEn6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2" t="s">
        <v>46</v>
      </c>
      <c r="D55" s="1212"/>
      <c r="E55" s="1213"/>
      <c r="F55" s="352">
        <v>2451</v>
      </c>
      <c r="G55" s="352">
        <v>3351</v>
      </c>
      <c r="H55" s="353">
        <v>3954</v>
      </c>
    </row>
    <row r="56" spans="2:8" ht="52.5" customHeight="1" x14ac:dyDescent="0.2">
      <c r="B56" s="122"/>
      <c r="C56" s="1214" t="s">
        <v>47</v>
      </c>
      <c r="D56" s="1214"/>
      <c r="E56" s="1215"/>
      <c r="F56" s="354">
        <v>706</v>
      </c>
      <c r="G56" s="354">
        <v>634</v>
      </c>
      <c r="H56" s="355">
        <v>661</v>
      </c>
    </row>
    <row r="57" spans="2:8" ht="53.25" customHeight="1" x14ac:dyDescent="0.2">
      <c r="B57" s="122"/>
      <c r="C57" s="1216" t="s">
        <v>48</v>
      </c>
      <c r="D57" s="1216"/>
      <c r="E57" s="1217"/>
      <c r="F57" s="356">
        <v>950</v>
      </c>
      <c r="G57" s="356">
        <v>1015</v>
      </c>
      <c r="H57" s="357">
        <v>1072</v>
      </c>
    </row>
    <row r="58" spans="2:8" ht="45.75" customHeight="1" x14ac:dyDescent="0.2">
      <c r="B58" s="123"/>
      <c r="C58" s="1204" t="s">
        <v>552</v>
      </c>
      <c r="D58" s="1205"/>
      <c r="E58" s="1206"/>
      <c r="F58" s="358">
        <v>352</v>
      </c>
      <c r="G58" s="358">
        <v>345</v>
      </c>
      <c r="H58" s="359">
        <v>343</v>
      </c>
    </row>
    <row r="59" spans="2:8" ht="45.75" customHeight="1" x14ac:dyDescent="0.2">
      <c r="B59" s="123"/>
      <c r="C59" s="1204" t="s">
        <v>548</v>
      </c>
      <c r="D59" s="1205"/>
      <c r="E59" s="1206"/>
      <c r="F59" s="358">
        <v>266</v>
      </c>
      <c r="G59" s="358">
        <v>271</v>
      </c>
      <c r="H59" s="359">
        <v>266</v>
      </c>
    </row>
    <row r="60" spans="2:8" ht="45.75" customHeight="1" x14ac:dyDescent="0.2">
      <c r="B60" s="123"/>
      <c r="C60" s="1204" t="s">
        <v>550</v>
      </c>
      <c r="D60" s="1205"/>
      <c r="E60" s="1206"/>
      <c r="F60" s="358">
        <v>110</v>
      </c>
      <c r="G60" s="358">
        <v>159</v>
      </c>
      <c r="H60" s="359">
        <v>229</v>
      </c>
    </row>
    <row r="61" spans="2:8" ht="45.75" customHeight="1" x14ac:dyDescent="0.2">
      <c r="B61" s="123"/>
      <c r="C61" s="1204" t="s">
        <v>549</v>
      </c>
      <c r="D61" s="1205"/>
      <c r="E61" s="1206"/>
      <c r="F61" s="358">
        <v>181</v>
      </c>
      <c r="G61" s="358">
        <v>181</v>
      </c>
      <c r="H61" s="359">
        <v>172</v>
      </c>
    </row>
    <row r="62" spans="2:8" ht="45.75" customHeight="1" thickBot="1" x14ac:dyDescent="0.25">
      <c r="B62" s="124"/>
      <c r="C62" s="1207" t="s">
        <v>551</v>
      </c>
      <c r="D62" s="1208"/>
      <c r="E62" s="1209"/>
      <c r="F62" s="360">
        <v>26</v>
      </c>
      <c r="G62" s="360">
        <v>31</v>
      </c>
      <c r="H62" s="361">
        <v>34</v>
      </c>
    </row>
    <row r="63" spans="2:8" ht="52.5" customHeight="1" thickBot="1" x14ac:dyDescent="0.25">
      <c r="B63" s="125"/>
      <c r="C63" s="1210" t="s">
        <v>49</v>
      </c>
      <c r="D63" s="1210"/>
      <c r="E63" s="1211"/>
      <c r="F63" s="362">
        <v>4108</v>
      </c>
      <c r="G63" s="362">
        <v>5000</v>
      </c>
      <c r="H63" s="363">
        <v>5687</v>
      </c>
    </row>
    <row r="64" spans="2:8" ht="13.2" x14ac:dyDescent="0.2"/>
  </sheetData>
  <sheetProtection algorithmName="SHA-512" hashValue="fxw7goB7oQ9MTqoOJTZ3xxMF9aL9SgfmoLbKQV5584PYyyhwYU3lgdKYWb9kZjV6GPZ7PX8dn1NuX/9nysBoJw==" saltValue="t0Mv416LF+94VzZ7mJz/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44795</v>
      </c>
      <c r="E3" s="144"/>
      <c r="F3" s="145">
        <v>45483</v>
      </c>
      <c r="G3" s="146"/>
      <c r="H3" s="147"/>
    </row>
    <row r="4" spans="1:8" x14ac:dyDescent="0.2">
      <c r="A4" s="148"/>
      <c r="B4" s="149"/>
      <c r="C4" s="150"/>
      <c r="D4" s="151">
        <v>21218</v>
      </c>
      <c r="E4" s="152"/>
      <c r="F4" s="153">
        <v>24241</v>
      </c>
      <c r="G4" s="154"/>
      <c r="H4" s="155"/>
    </row>
    <row r="5" spans="1:8" x14ac:dyDescent="0.2">
      <c r="A5" s="136" t="s">
        <v>519</v>
      </c>
      <c r="B5" s="141"/>
      <c r="C5" s="142"/>
      <c r="D5" s="143">
        <v>58286</v>
      </c>
      <c r="E5" s="144"/>
      <c r="F5" s="145">
        <v>45945</v>
      </c>
      <c r="G5" s="146"/>
      <c r="H5" s="147"/>
    </row>
    <row r="6" spans="1:8" x14ac:dyDescent="0.2">
      <c r="A6" s="148"/>
      <c r="B6" s="149"/>
      <c r="C6" s="150"/>
      <c r="D6" s="151">
        <v>28880</v>
      </c>
      <c r="E6" s="152"/>
      <c r="F6" s="153">
        <v>25180</v>
      </c>
      <c r="G6" s="154"/>
      <c r="H6" s="155"/>
    </row>
    <row r="7" spans="1:8" x14ac:dyDescent="0.2">
      <c r="A7" s="136" t="s">
        <v>520</v>
      </c>
      <c r="B7" s="141"/>
      <c r="C7" s="142"/>
      <c r="D7" s="143">
        <v>38090</v>
      </c>
      <c r="E7" s="144"/>
      <c r="F7" s="145">
        <v>44475</v>
      </c>
      <c r="G7" s="146"/>
      <c r="H7" s="147"/>
    </row>
    <row r="8" spans="1:8" x14ac:dyDescent="0.2">
      <c r="A8" s="148"/>
      <c r="B8" s="149"/>
      <c r="C8" s="150"/>
      <c r="D8" s="151">
        <v>13310</v>
      </c>
      <c r="E8" s="152"/>
      <c r="F8" s="153">
        <v>24780</v>
      </c>
      <c r="G8" s="154"/>
      <c r="H8" s="155"/>
    </row>
    <row r="9" spans="1:8" x14ac:dyDescent="0.2">
      <c r="A9" s="136" t="s">
        <v>521</v>
      </c>
      <c r="B9" s="141"/>
      <c r="C9" s="142"/>
      <c r="D9" s="143">
        <v>19151</v>
      </c>
      <c r="E9" s="144"/>
      <c r="F9" s="145">
        <v>45982</v>
      </c>
      <c r="G9" s="146"/>
      <c r="H9" s="147"/>
    </row>
    <row r="10" spans="1:8" x14ac:dyDescent="0.2">
      <c r="A10" s="148"/>
      <c r="B10" s="149"/>
      <c r="C10" s="150"/>
      <c r="D10" s="151">
        <v>14175</v>
      </c>
      <c r="E10" s="152"/>
      <c r="F10" s="153">
        <v>25583</v>
      </c>
      <c r="G10" s="154"/>
      <c r="H10" s="155"/>
    </row>
    <row r="11" spans="1:8" x14ac:dyDescent="0.2">
      <c r="A11" s="136" t="s">
        <v>522</v>
      </c>
      <c r="B11" s="141"/>
      <c r="C11" s="142"/>
      <c r="D11" s="143">
        <v>36567</v>
      </c>
      <c r="E11" s="144"/>
      <c r="F11" s="145">
        <v>50538</v>
      </c>
      <c r="G11" s="146"/>
      <c r="H11" s="147"/>
    </row>
    <row r="12" spans="1:8" x14ac:dyDescent="0.2">
      <c r="A12" s="148"/>
      <c r="B12" s="149"/>
      <c r="C12" s="156"/>
      <c r="D12" s="151">
        <v>29647</v>
      </c>
      <c r="E12" s="152"/>
      <c r="F12" s="153">
        <v>29053</v>
      </c>
      <c r="G12" s="154"/>
      <c r="H12" s="155"/>
    </row>
    <row r="13" spans="1:8" x14ac:dyDescent="0.2">
      <c r="A13" s="136"/>
      <c r="B13" s="141"/>
      <c r="C13" s="157"/>
      <c r="D13" s="158">
        <v>39378</v>
      </c>
      <c r="E13" s="159"/>
      <c r="F13" s="160">
        <v>46485</v>
      </c>
      <c r="G13" s="161"/>
      <c r="H13" s="147"/>
    </row>
    <row r="14" spans="1:8" x14ac:dyDescent="0.2">
      <c r="A14" s="148"/>
      <c r="B14" s="149"/>
      <c r="C14" s="150"/>
      <c r="D14" s="151">
        <v>21446</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7.66</v>
      </c>
      <c r="C19" s="162">
        <f>ROUND(VALUE(SUBSTITUTE(実質収支比率等に係る経年分析!G$48,"▲","-")),2)</f>
        <v>12.85</v>
      </c>
      <c r="D19" s="162">
        <f>ROUND(VALUE(SUBSTITUTE(実質収支比率等に係る経年分析!H$48,"▲","-")),2)</f>
        <v>11.02</v>
      </c>
      <c r="E19" s="162">
        <f>ROUND(VALUE(SUBSTITUTE(実質収支比率等に係る経年分析!I$48,"▲","-")),2)</f>
        <v>9.57</v>
      </c>
      <c r="F19" s="162">
        <f>ROUND(VALUE(SUBSTITUTE(実質収支比率等に係る経年分析!J$48,"▲","-")),2)</f>
        <v>8.77</v>
      </c>
    </row>
    <row r="20" spans="1:11" x14ac:dyDescent="0.2">
      <c r="A20" s="162" t="s">
        <v>53</v>
      </c>
      <c r="B20" s="162">
        <f>ROUND(VALUE(SUBSTITUTE(実質収支比率等に係る経年分析!F$47,"▲","-")),2)</f>
        <v>7.07</v>
      </c>
      <c r="C20" s="162">
        <f>ROUND(VALUE(SUBSTITUTE(実質収支比率等に係る経年分析!G$47,"▲","-")),2)</f>
        <v>7.44</v>
      </c>
      <c r="D20" s="162">
        <f>ROUND(VALUE(SUBSTITUTE(実質収支比率等に係る経年分析!H$47,"▲","-")),2)</f>
        <v>16.190000000000001</v>
      </c>
      <c r="E20" s="162">
        <f>ROUND(VALUE(SUBSTITUTE(実質収支比率等に係る経年分析!I$47,"▲","-")),2)</f>
        <v>21.84</v>
      </c>
      <c r="F20" s="162">
        <f>ROUND(VALUE(SUBSTITUTE(実質収支比率等に係る経年分析!J$47,"▲","-")),2)</f>
        <v>25.22</v>
      </c>
    </row>
    <row r="21" spans="1:11" x14ac:dyDescent="0.2">
      <c r="A21" s="162" t="s">
        <v>54</v>
      </c>
      <c r="B21" s="162">
        <f>IF(ISNUMBER(VALUE(SUBSTITUTE(実質収支比率等に係る経年分析!F$49,"▲","-"))),ROUND(VALUE(SUBSTITUTE(実質収支比率等に係る経年分析!F$49,"▲","-")),2),NA())</f>
        <v>-4.3499999999999996</v>
      </c>
      <c r="C21" s="162">
        <f>IF(ISNUMBER(VALUE(SUBSTITUTE(実質収支比率等に係る経年分析!G$49,"▲","-"))),ROUND(VALUE(SUBSTITUTE(実質収支比率等に係る経年分析!G$49,"▲","-")),2),NA())</f>
        <v>1.94</v>
      </c>
      <c r="D21" s="162">
        <f>IF(ISNUMBER(VALUE(SUBSTITUTE(実質収支比率等に係る経年分析!H$49,"▲","-"))),ROUND(VALUE(SUBSTITUTE(実質収支比率等に係る経年分析!H$49,"▲","-")),2),NA())</f>
        <v>-2.1</v>
      </c>
      <c r="E21" s="162">
        <f>IF(ISNUMBER(VALUE(SUBSTITUTE(実質収支比率等に係る経年分析!I$49,"▲","-"))),ROUND(VALUE(SUBSTITUTE(実質収支比率等に係る経年分析!I$49,"▲","-")),2),NA())</f>
        <v>-2.6</v>
      </c>
      <c r="F21" s="162">
        <f>IF(ISNUMBER(VALUE(SUBSTITUTE(実質収支比率等に係る経年分析!J$49,"▲","-"))),ROUND(VALUE(SUBSTITUTE(実質収支比率等に係る経年分析!J$49,"▲","-")),2),NA())</f>
        <v>-2.5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7.0000000000000007E-2</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土地区画整理事業特別会計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0.42</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1.48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0.61</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7.62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12.76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9.56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8.76</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9.36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9.42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10.08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10.64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10.96</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10.72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11.26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14.68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15.21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15.55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2575</v>
      </c>
      <c r="E42" s="164"/>
      <c r="F42" s="164"/>
      <c r="G42" s="164">
        <f>'実質公債費比率（分子）の構造'!L$52</f>
        <v>2551</v>
      </c>
      <c r="H42" s="164"/>
      <c r="I42" s="164"/>
      <c r="J42" s="164">
        <f>'実質公債費比率（分子）の構造'!M$52</f>
        <v>2507</v>
      </c>
      <c r="K42" s="164"/>
      <c r="L42" s="164"/>
      <c r="M42" s="164">
        <f>'実質公債費比率（分子）の構造'!N$52</f>
        <v>2458</v>
      </c>
      <c r="N42" s="164"/>
      <c r="O42" s="164"/>
      <c r="P42" s="164">
        <f>'実質公債費比率（分子）の構造'!O$52</f>
        <v>2401</v>
      </c>
    </row>
    <row r="43" spans="1:16" x14ac:dyDescent="0.2">
      <c r="A43" s="164" t="s">
        <v>16</v>
      </c>
      <c r="B43" s="164">
        <f>'実質公債費比率（分子）の構造'!K$51</f>
        <v>1</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100</v>
      </c>
      <c r="C45" s="164"/>
      <c r="D45" s="164"/>
      <c r="E45" s="164">
        <f>'実質公債費比率（分子）の構造'!L$49</f>
        <v>77</v>
      </c>
      <c r="F45" s="164"/>
      <c r="G45" s="164"/>
      <c r="H45" s="164">
        <f>'実質公債費比率（分子）の構造'!M$49</f>
        <v>71</v>
      </c>
      <c r="I45" s="164"/>
      <c r="J45" s="164"/>
      <c r="K45" s="164">
        <f>'実質公債費比率（分子）の構造'!N$49</f>
        <v>59</v>
      </c>
      <c r="L45" s="164"/>
      <c r="M45" s="164"/>
      <c r="N45" s="164">
        <f>'実質公債費比率（分子）の構造'!O$49</f>
        <v>70</v>
      </c>
      <c r="O45" s="164"/>
      <c r="P45" s="164"/>
    </row>
    <row r="46" spans="1:16" x14ac:dyDescent="0.2">
      <c r="A46" s="164" t="s">
        <v>64</v>
      </c>
      <c r="B46" s="164">
        <f>'実質公債費比率（分子）の構造'!K$48</f>
        <v>1098</v>
      </c>
      <c r="C46" s="164"/>
      <c r="D46" s="164"/>
      <c r="E46" s="164">
        <f>'実質公債費比率（分子）の構造'!L$48</f>
        <v>1061</v>
      </c>
      <c r="F46" s="164"/>
      <c r="G46" s="164"/>
      <c r="H46" s="164">
        <f>'実質公債費比率（分子）の構造'!M$48</f>
        <v>1026</v>
      </c>
      <c r="I46" s="164"/>
      <c r="J46" s="164"/>
      <c r="K46" s="164">
        <f>'実質公債費比率（分子）の構造'!N$48</f>
        <v>993</v>
      </c>
      <c r="L46" s="164"/>
      <c r="M46" s="164"/>
      <c r="N46" s="164">
        <f>'実質公債費比率（分子）の構造'!O$48</f>
        <v>976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2743</v>
      </c>
      <c r="C49" s="164"/>
      <c r="D49" s="164"/>
      <c r="E49" s="164">
        <f>'実質公債費比率（分子）の構造'!L$45</f>
        <v>2739</v>
      </c>
      <c r="F49" s="164"/>
      <c r="G49" s="164"/>
      <c r="H49" s="164">
        <f>'実質公債費比率（分子）の構造'!M$45</f>
        <v>2655</v>
      </c>
      <c r="I49" s="164"/>
      <c r="J49" s="164"/>
      <c r="K49" s="164">
        <f>'実質公債費比率（分子）の構造'!N$45</f>
        <v>2501</v>
      </c>
      <c r="L49" s="164"/>
      <c r="M49" s="164"/>
      <c r="N49" s="164">
        <f>'実質公債費比率（分子）の構造'!O$45</f>
        <v>2317</v>
      </c>
      <c r="O49" s="164"/>
      <c r="P49" s="164"/>
    </row>
    <row r="50" spans="1:16" x14ac:dyDescent="0.2">
      <c r="A50" s="164" t="s">
        <v>67</v>
      </c>
      <c r="B50" s="164" t="e">
        <f>NA()</f>
        <v>#N/A</v>
      </c>
      <c r="C50" s="164">
        <f>IF(ISNUMBER('実質公債費比率（分子）の構造'!K$53),'実質公債費比率（分子）の構造'!K$53,NA())</f>
        <v>1367</v>
      </c>
      <c r="D50" s="164" t="e">
        <f>NA()</f>
        <v>#N/A</v>
      </c>
      <c r="E50" s="164" t="e">
        <f>NA()</f>
        <v>#N/A</v>
      </c>
      <c r="F50" s="164">
        <f>IF(ISNUMBER('実質公債費比率（分子）の構造'!L$53),'実質公債費比率（分子）の構造'!L$53,NA())</f>
        <v>1326</v>
      </c>
      <c r="G50" s="164" t="e">
        <f>NA()</f>
        <v>#N/A</v>
      </c>
      <c r="H50" s="164" t="e">
        <f>NA()</f>
        <v>#N/A</v>
      </c>
      <c r="I50" s="164">
        <f>IF(ISNUMBER('実質公債費比率（分子）の構造'!M$53),'実質公債費比率（分子）の構造'!M$53,NA())</f>
        <v>1245</v>
      </c>
      <c r="J50" s="164" t="e">
        <f>NA()</f>
        <v>#N/A</v>
      </c>
      <c r="K50" s="164" t="e">
        <f>NA()</f>
        <v>#N/A</v>
      </c>
      <c r="L50" s="164">
        <f>IF(ISNUMBER('実質公債費比率（分子）の構造'!N$53),'実質公債費比率（分子）の構造'!N$53,NA())</f>
        <v>1095</v>
      </c>
      <c r="M50" s="164" t="e">
        <f>NA()</f>
        <v>#N/A</v>
      </c>
      <c r="N50" s="164" t="e">
        <f>NA()</f>
        <v>#N/A</v>
      </c>
      <c r="O50" s="164">
        <f>IF(ISNUMBER('実質公債費比率（分子）の構造'!O$53),'実質公債費比率（分子）の構造'!O$53,NA())</f>
        <v>962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22142</v>
      </c>
      <c r="E56" s="163"/>
      <c r="F56" s="163"/>
      <c r="G56" s="163">
        <f>'将来負担比率（分子）の構造'!J$52</f>
        <v>21916</v>
      </c>
      <c r="H56" s="163"/>
      <c r="I56" s="163"/>
      <c r="J56" s="163">
        <f>'将来負担比率（分子）の構造'!K$52</f>
        <v>20514</v>
      </c>
      <c r="K56" s="163"/>
      <c r="L56" s="163"/>
      <c r="M56" s="163">
        <f>'将来負担比率（分子）の構造'!L$52</f>
        <v>19472</v>
      </c>
      <c r="N56" s="163"/>
      <c r="O56" s="163"/>
      <c r="P56" s="163">
        <f>'将来負担比率（分子）の構造'!M$52</f>
        <v>20750</v>
      </c>
    </row>
    <row r="57" spans="1:16" x14ac:dyDescent="0.2">
      <c r="A57" s="163" t="s">
        <v>42</v>
      </c>
      <c r="B57" s="163"/>
      <c r="C57" s="163"/>
      <c r="D57" s="163">
        <f>'将来負担比率（分子）の構造'!I$51</f>
        <v>3319</v>
      </c>
      <c r="E57" s="163"/>
      <c r="F57" s="163"/>
      <c r="G57" s="163">
        <f>'将来負担比率（分子）の構造'!J$51</f>
        <v>3024</v>
      </c>
      <c r="H57" s="163"/>
      <c r="I57" s="163"/>
      <c r="J57" s="163">
        <f>'将来負担比率（分子）の構造'!K$51</f>
        <v>2861</v>
      </c>
      <c r="K57" s="163"/>
      <c r="L57" s="163"/>
      <c r="M57" s="163">
        <f>'将来負担比率（分子）の構造'!L$51</f>
        <v>2734</v>
      </c>
      <c r="N57" s="163"/>
      <c r="O57" s="163"/>
      <c r="P57" s="163">
        <f>'将来負担比率（分子）の構造'!M$51</f>
        <v>2539</v>
      </c>
    </row>
    <row r="58" spans="1:16" x14ac:dyDescent="0.2">
      <c r="A58" s="163" t="s">
        <v>41</v>
      </c>
      <c r="B58" s="163"/>
      <c r="C58" s="163"/>
      <c r="D58" s="163">
        <f>'将来負担比率（分子）の構造'!I$50</f>
        <v>2844</v>
      </c>
      <c r="E58" s="163"/>
      <c r="F58" s="163"/>
      <c r="G58" s="163">
        <f>'将来負担比率（分子）の構造'!J$50</f>
        <v>3365</v>
      </c>
      <c r="H58" s="163"/>
      <c r="I58" s="163"/>
      <c r="J58" s="163">
        <f>'将来負担比率（分子）の構造'!K$50</f>
        <v>4914</v>
      </c>
      <c r="K58" s="163"/>
      <c r="L58" s="163"/>
      <c r="M58" s="163">
        <f>'将来負担比率（分子）の構造'!L$50</f>
        <v>5918</v>
      </c>
      <c r="N58" s="163"/>
      <c r="O58" s="163"/>
      <c r="P58" s="163">
        <f>'将来負担比率（分子）の構造'!M$50</f>
        <v>6681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2772</v>
      </c>
      <c r="C62" s="163"/>
      <c r="D62" s="163"/>
      <c r="E62" s="163">
        <f>'将来負担比率（分子）の構造'!J$45</f>
        <v>2885</v>
      </c>
      <c r="F62" s="163"/>
      <c r="G62" s="163"/>
      <c r="H62" s="163">
        <f>'将来負担比率（分子）の構造'!K$45</f>
        <v>2628</v>
      </c>
      <c r="I62" s="163"/>
      <c r="J62" s="163"/>
      <c r="K62" s="163">
        <f>'将来負担比率（分子）の構造'!L$45</f>
        <v>2817</v>
      </c>
      <c r="L62" s="163"/>
      <c r="M62" s="163"/>
      <c r="N62" s="163">
        <f>'将来負担比率（分子）の構造'!M$45</f>
        <v>2879</v>
      </c>
      <c r="O62" s="163"/>
      <c r="P62" s="163"/>
    </row>
    <row r="63" spans="1:16" x14ac:dyDescent="0.2">
      <c r="A63" s="163" t="s">
        <v>34</v>
      </c>
      <c r="B63" s="163">
        <f>'将来負担比率（分子）の構造'!I$44</f>
        <v>780</v>
      </c>
      <c r="C63" s="163"/>
      <c r="D63" s="163"/>
      <c r="E63" s="163">
        <f>'将来負担比率（分子）の構造'!J$44</f>
        <v>489</v>
      </c>
      <c r="F63" s="163"/>
      <c r="G63" s="163"/>
      <c r="H63" s="163">
        <f>'将来負担比率（分子）の構造'!K$44</f>
        <v>445</v>
      </c>
      <c r="I63" s="163"/>
      <c r="J63" s="163"/>
      <c r="K63" s="163">
        <f>'将来負担比率（分子）の構造'!L$44</f>
        <v>427</v>
      </c>
      <c r="L63" s="163"/>
      <c r="M63" s="163"/>
      <c r="N63" s="163">
        <f>'将来負担比率（分子）の構造'!M$44</f>
        <v>421</v>
      </c>
      <c r="O63" s="163"/>
      <c r="P63" s="163"/>
    </row>
    <row r="64" spans="1:16" x14ac:dyDescent="0.2">
      <c r="A64" s="163" t="s">
        <v>33</v>
      </c>
      <c r="B64" s="163">
        <f>'将来負担比率（分子）の構造'!I$43</f>
        <v>8033</v>
      </c>
      <c r="C64" s="163"/>
      <c r="D64" s="163"/>
      <c r="E64" s="163">
        <f>'将来負担比率（分子）の構造'!J$43</f>
        <v>7261</v>
      </c>
      <c r="F64" s="163"/>
      <c r="G64" s="163"/>
      <c r="H64" s="163">
        <f>'将来負担比率（分子）の構造'!K$43</f>
        <v>6217</v>
      </c>
      <c r="I64" s="163"/>
      <c r="J64" s="163"/>
      <c r="K64" s="163">
        <f>'将来負担比率（分子）の構造'!L$43</f>
        <v>5584</v>
      </c>
      <c r="L64" s="163"/>
      <c r="M64" s="163"/>
      <c r="N64" s="163">
        <f>'将来負担比率（分子）の構造'!M$43</f>
        <v>5338</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23867</v>
      </c>
      <c r="C66" s="163"/>
      <c r="D66" s="163"/>
      <c r="E66" s="163">
        <f>'将来負担比率（分子）の構造'!J$41</f>
        <v>24432</v>
      </c>
      <c r="F66" s="163"/>
      <c r="G66" s="163"/>
      <c r="H66" s="163">
        <f>'将来負担比率（分子）の構造'!K$41</f>
        <v>23239</v>
      </c>
      <c r="I66" s="163"/>
      <c r="J66" s="163"/>
      <c r="K66" s="163">
        <f>'将来負担比率（分子）の構造'!L$41</f>
        <v>22606</v>
      </c>
      <c r="L66" s="163"/>
      <c r="M66" s="163"/>
      <c r="N66" s="163">
        <f>'将来負担比率（分子）の構造'!M$41</f>
        <v>27501</v>
      </c>
      <c r="O66" s="163"/>
      <c r="P66" s="163"/>
    </row>
    <row r="67" spans="1:16" x14ac:dyDescent="0.2">
      <c r="A67" s="163" t="s">
        <v>71</v>
      </c>
      <c r="B67" s="163" t="e">
        <f>NA()</f>
        <v>#N/A</v>
      </c>
      <c r="C67" s="163">
        <f>IF(ISNUMBER('将来負担比率（分子）の構造'!I$53), IF('将来負担比率（分子）の構造'!I$53 &lt; 0, 0, '将来負担比率（分子）の構造'!I$53), NA())</f>
        <v>7147</v>
      </c>
      <c r="D67" s="163" t="e">
        <f>NA()</f>
        <v>#N/A</v>
      </c>
      <c r="E67" s="163" t="e">
        <f>NA()</f>
        <v>#N/A</v>
      </c>
      <c r="F67" s="163">
        <f>IF(ISNUMBER('将来負担比率（分子）の構造'!J$53), IF('将来負担比率（分子）の構造'!J$53 &lt; 0, 0, '将来負担比率（分子）の構造'!J$53), NA())</f>
        <v>6762</v>
      </c>
      <c r="G67" s="163" t="e">
        <f>NA()</f>
        <v>#N/A</v>
      </c>
      <c r="H67" s="163" t="e">
        <f>NA()</f>
        <v>#N/A</v>
      </c>
      <c r="I67" s="163">
        <f>IF(ISNUMBER('将来負担比率（分子）の構造'!K$53), IF('将来負担比率（分子）の構造'!K$53 &lt; 0, 0, '将来負担比率（分子）の構造'!K$53), NA())</f>
        <v>4241</v>
      </c>
      <c r="J67" s="163" t="e">
        <f>NA()</f>
        <v>#N/A</v>
      </c>
      <c r="K67" s="163" t="e">
        <f>NA()</f>
        <v>#N/A</v>
      </c>
      <c r="L67" s="163">
        <f>IF(ISNUMBER('将来負担比率（分子）の構造'!L$53), IF('将来負担比率（分子）の構造'!L$53 &lt; 0, 0, '将来負担比率（分子）の構造'!L$53), NA())</f>
        <v>3309</v>
      </c>
      <c r="M67" s="163" t="e">
        <f>NA()</f>
        <v>#N/A</v>
      </c>
      <c r="N67" s="163" t="e">
        <f>NA()</f>
        <v>#N/A</v>
      </c>
      <c r="O67" s="163">
        <f>IF(ISNUMBER('将来負担比率（分子）の構造'!M$53), IF('将来負担比率（分子）の構造'!M$53 &lt; 0, 0, '将来負担比率（分子）の構造'!M$53), NA())</f>
        <v>6169</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2451</v>
      </c>
      <c r="C72" s="167">
        <f>基金残高に係る経年分析!G55</f>
        <v>3351</v>
      </c>
      <c r="D72" s="167">
        <f>基金残高に係る経年分析!H55</f>
        <v>3954</v>
      </c>
    </row>
    <row r="73" spans="1:16" x14ac:dyDescent="0.2">
      <c r="A73" s="166" t="s">
        <v>74</v>
      </c>
      <c r="B73" s="167">
        <f>基金残高に係る経年分析!F56</f>
        <v>706</v>
      </c>
      <c r="C73" s="167">
        <f>基金残高に係る経年分析!G56</f>
        <v>634</v>
      </c>
      <c r="D73" s="167">
        <f>基金残高に係る経年分析!H56</f>
        <v>661</v>
      </c>
    </row>
    <row r="74" spans="1:16" x14ac:dyDescent="0.2">
      <c r="A74" s="166" t="s">
        <v>75</v>
      </c>
      <c r="B74" s="167">
        <f>基金残高に係る経年分析!F57</f>
        <v>950</v>
      </c>
      <c r="C74" s="167">
        <f>基金残高に係る経年分析!G57</f>
        <v>1015</v>
      </c>
      <c r="D74" s="167">
        <f>基金残高に係る経年分析!H57</f>
        <v>1072</v>
      </c>
    </row>
  </sheetData>
  <sheetProtection algorithmName="SHA-512" hashValue="RkT7CcCFAxfabqpWsOkhaXaVufY3jQ5Se5fz5g0VUgVWIhxBkI9GPUTxIm/9ddIN3XGB4N4QuTUuqDppEbTtLA==" saltValue="0AE1Kbqk4V5sF/P/YHRd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8169870</v>
      </c>
      <c r="S5" s="677"/>
      <c r="T5" s="677"/>
      <c r="U5" s="677"/>
      <c r="V5" s="677"/>
      <c r="W5" s="677"/>
      <c r="X5" s="677"/>
      <c r="Y5" s="702"/>
      <c r="Z5" s="715">
        <v>22.9</v>
      </c>
      <c r="AA5" s="715"/>
      <c r="AB5" s="715"/>
      <c r="AC5" s="715"/>
      <c r="AD5" s="716">
        <v>7633923</v>
      </c>
      <c r="AE5" s="716"/>
      <c r="AF5" s="716"/>
      <c r="AG5" s="716"/>
      <c r="AH5" s="716"/>
      <c r="AI5" s="716"/>
      <c r="AJ5" s="716"/>
      <c r="AK5" s="716"/>
      <c r="AL5" s="703">
        <v>47.5</v>
      </c>
      <c r="AM5" s="685"/>
      <c r="AN5" s="685"/>
      <c r="AO5" s="704"/>
      <c r="AP5" s="679" t="s">
        <v>216</v>
      </c>
      <c r="AQ5" s="680"/>
      <c r="AR5" s="680"/>
      <c r="AS5" s="680"/>
      <c r="AT5" s="680"/>
      <c r="AU5" s="680"/>
      <c r="AV5" s="680"/>
      <c r="AW5" s="680"/>
      <c r="AX5" s="680"/>
      <c r="AY5" s="680"/>
      <c r="AZ5" s="680"/>
      <c r="BA5" s="680"/>
      <c r="BB5" s="680"/>
      <c r="BC5" s="680"/>
      <c r="BD5" s="680"/>
      <c r="BE5" s="680"/>
      <c r="BF5" s="681"/>
      <c r="BG5" s="621">
        <v>7633923</v>
      </c>
      <c r="BH5" s="622"/>
      <c r="BI5" s="622"/>
      <c r="BJ5" s="622"/>
      <c r="BK5" s="622"/>
      <c r="BL5" s="622"/>
      <c r="BM5" s="622"/>
      <c r="BN5" s="623"/>
      <c r="BO5" s="659">
        <v>93.4</v>
      </c>
      <c r="BP5" s="659"/>
      <c r="BQ5" s="659"/>
      <c r="BR5" s="659"/>
      <c r="BS5" s="660">
        <v>115804</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171685</v>
      </c>
      <c r="S6" s="622"/>
      <c r="T6" s="622"/>
      <c r="U6" s="622"/>
      <c r="V6" s="622"/>
      <c r="W6" s="622"/>
      <c r="X6" s="622"/>
      <c r="Y6" s="623"/>
      <c r="Z6" s="659">
        <v>0.5</v>
      </c>
      <c r="AA6" s="659"/>
      <c r="AB6" s="659"/>
      <c r="AC6" s="659"/>
      <c r="AD6" s="660">
        <v>171685</v>
      </c>
      <c r="AE6" s="660"/>
      <c r="AF6" s="660"/>
      <c r="AG6" s="660"/>
      <c r="AH6" s="660"/>
      <c r="AI6" s="660"/>
      <c r="AJ6" s="660"/>
      <c r="AK6" s="660"/>
      <c r="AL6" s="624">
        <v>1.1000000000000001</v>
      </c>
      <c r="AM6" s="625"/>
      <c r="AN6" s="625"/>
      <c r="AO6" s="661"/>
      <c r="AP6" s="618" t="s">
        <v>221</v>
      </c>
      <c r="AQ6" s="619"/>
      <c r="AR6" s="619"/>
      <c r="AS6" s="619"/>
      <c r="AT6" s="619"/>
      <c r="AU6" s="619"/>
      <c r="AV6" s="619"/>
      <c r="AW6" s="619"/>
      <c r="AX6" s="619"/>
      <c r="AY6" s="619"/>
      <c r="AZ6" s="619"/>
      <c r="BA6" s="619"/>
      <c r="BB6" s="619"/>
      <c r="BC6" s="619"/>
      <c r="BD6" s="619"/>
      <c r="BE6" s="619"/>
      <c r="BF6" s="620"/>
      <c r="BG6" s="621">
        <v>7633923</v>
      </c>
      <c r="BH6" s="622"/>
      <c r="BI6" s="622"/>
      <c r="BJ6" s="622"/>
      <c r="BK6" s="622"/>
      <c r="BL6" s="622"/>
      <c r="BM6" s="622"/>
      <c r="BN6" s="623"/>
      <c r="BO6" s="659">
        <v>93.4</v>
      </c>
      <c r="BP6" s="659"/>
      <c r="BQ6" s="659"/>
      <c r="BR6" s="659"/>
      <c r="BS6" s="660">
        <v>115804</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228535</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228535</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4173</v>
      </c>
      <c r="S7" s="622"/>
      <c r="T7" s="622"/>
      <c r="U7" s="622"/>
      <c r="V7" s="622"/>
      <c r="W7" s="622"/>
      <c r="X7" s="622"/>
      <c r="Y7" s="623"/>
      <c r="Z7" s="659">
        <v>0</v>
      </c>
      <c r="AA7" s="659"/>
      <c r="AB7" s="659"/>
      <c r="AC7" s="659"/>
      <c r="AD7" s="660">
        <v>4173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3206683</v>
      </c>
      <c r="BH7" s="622"/>
      <c r="BI7" s="622"/>
      <c r="BJ7" s="622"/>
      <c r="BK7" s="622"/>
      <c r="BL7" s="622"/>
      <c r="BM7" s="622"/>
      <c r="BN7" s="623"/>
      <c r="BO7" s="659">
        <v>39.299999999999997</v>
      </c>
      <c r="BP7" s="659"/>
      <c r="BQ7" s="659"/>
      <c r="BR7" s="659"/>
      <c r="BS7" s="660">
        <v>115804</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3075460</v>
      </c>
      <c r="CS7" s="622"/>
      <c r="CT7" s="622"/>
      <c r="CU7" s="622"/>
      <c r="CV7" s="622"/>
      <c r="CW7" s="622"/>
      <c r="CX7" s="622"/>
      <c r="CY7" s="623"/>
      <c r="CZ7" s="659">
        <v>9</v>
      </c>
      <c r="DA7" s="659"/>
      <c r="DB7" s="659"/>
      <c r="DC7" s="659"/>
      <c r="DD7" s="627">
        <v>27246</v>
      </c>
      <c r="DE7" s="622"/>
      <c r="DF7" s="622"/>
      <c r="DG7" s="622"/>
      <c r="DH7" s="622"/>
      <c r="DI7" s="622"/>
      <c r="DJ7" s="622"/>
      <c r="DK7" s="622"/>
      <c r="DL7" s="622"/>
      <c r="DM7" s="622"/>
      <c r="DN7" s="622"/>
      <c r="DO7" s="622"/>
      <c r="DP7" s="623"/>
      <c r="DQ7" s="627">
        <v>2200727</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122437</v>
      </c>
      <c r="S8" s="622"/>
      <c r="T8" s="622"/>
      <c r="U8" s="622"/>
      <c r="V8" s="622"/>
      <c r="W8" s="622"/>
      <c r="X8" s="622"/>
      <c r="Y8" s="623"/>
      <c r="Z8" s="659">
        <v>0.3</v>
      </c>
      <c r="AA8" s="659"/>
      <c r="AB8" s="659"/>
      <c r="AC8" s="659"/>
      <c r="AD8" s="660">
        <v>122437</v>
      </c>
      <c r="AE8" s="660"/>
      <c r="AF8" s="660"/>
      <c r="AG8" s="660"/>
      <c r="AH8" s="660"/>
      <c r="AI8" s="660"/>
      <c r="AJ8" s="660"/>
      <c r="AK8" s="660"/>
      <c r="AL8" s="624">
        <v>0.8</v>
      </c>
      <c r="AM8" s="625"/>
      <c r="AN8" s="625"/>
      <c r="AO8" s="661"/>
      <c r="AP8" s="618" t="s">
        <v>227</v>
      </c>
      <c r="AQ8" s="619"/>
      <c r="AR8" s="619"/>
      <c r="AS8" s="619"/>
      <c r="AT8" s="619"/>
      <c r="AU8" s="619"/>
      <c r="AV8" s="619"/>
      <c r="AW8" s="619"/>
      <c r="AX8" s="619"/>
      <c r="AY8" s="619"/>
      <c r="AZ8" s="619"/>
      <c r="BA8" s="619"/>
      <c r="BB8" s="619"/>
      <c r="BC8" s="619"/>
      <c r="BD8" s="619"/>
      <c r="BE8" s="619"/>
      <c r="BF8" s="620"/>
      <c r="BG8" s="621">
        <v>89071</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13653683</v>
      </c>
      <c r="CS8" s="622"/>
      <c r="CT8" s="622"/>
      <c r="CU8" s="622"/>
      <c r="CV8" s="622"/>
      <c r="CW8" s="622"/>
      <c r="CX8" s="622"/>
      <c r="CY8" s="623"/>
      <c r="CZ8" s="659">
        <v>39.9</v>
      </c>
      <c r="DA8" s="659"/>
      <c r="DB8" s="659"/>
      <c r="DC8" s="659"/>
      <c r="DD8" s="627">
        <v>834807</v>
      </c>
      <c r="DE8" s="622"/>
      <c r="DF8" s="622"/>
      <c r="DG8" s="622"/>
      <c r="DH8" s="622"/>
      <c r="DI8" s="622"/>
      <c r="DJ8" s="622"/>
      <c r="DK8" s="622"/>
      <c r="DL8" s="622"/>
      <c r="DM8" s="622"/>
      <c r="DN8" s="622"/>
      <c r="DO8" s="622"/>
      <c r="DP8" s="623"/>
      <c r="DQ8" s="627">
        <v>7031637</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160611</v>
      </c>
      <c r="S9" s="622"/>
      <c r="T9" s="622"/>
      <c r="U9" s="622"/>
      <c r="V9" s="622"/>
      <c r="W9" s="622"/>
      <c r="X9" s="622"/>
      <c r="Y9" s="623"/>
      <c r="Z9" s="659">
        <v>0.4</v>
      </c>
      <c r="AA9" s="659"/>
      <c r="AB9" s="659"/>
      <c r="AC9" s="659"/>
      <c r="AD9" s="660">
        <v>160611</v>
      </c>
      <c r="AE9" s="660"/>
      <c r="AF9" s="660"/>
      <c r="AG9" s="660"/>
      <c r="AH9" s="660"/>
      <c r="AI9" s="660"/>
      <c r="AJ9" s="660"/>
      <c r="AK9" s="660"/>
      <c r="AL9" s="624">
        <v>1</v>
      </c>
      <c r="AM9" s="625"/>
      <c r="AN9" s="625"/>
      <c r="AO9" s="661"/>
      <c r="AP9" s="618" t="s">
        <v>230</v>
      </c>
      <c r="AQ9" s="619"/>
      <c r="AR9" s="619"/>
      <c r="AS9" s="619"/>
      <c r="AT9" s="619"/>
      <c r="AU9" s="619"/>
      <c r="AV9" s="619"/>
      <c r="AW9" s="619"/>
      <c r="AX9" s="619"/>
      <c r="AY9" s="619"/>
      <c r="AZ9" s="619"/>
      <c r="BA9" s="619"/>
      <c r="BB9" s="619"/>
      <c r="BC9" s="619"/>
      <c r="BD9" s="619"/>
      <c r="BE9" s="619"/>
      <c r="BF9" s="620"/>
      <c r="BG9" s="621">
        <v>2542695</v>
      </c>
      <c r="BH9" s="622"/>
      <c r="BI9" s="622"/>
      <c r="BJ9" s="622"/>
      <c r="BK9" s="622"/>
      <c r="BL9" s="622"/>
      <c r="BM9" s="622"/>
      <c r="BN9" s="623"/>
      <c r="BO9" s="659">
        <v>31.1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8517224</v>
      </c>
      <c r="CS9" s="622"/>
      <c r="CT9" s="622"/>
      <c r="CU9" s="622"/>
      <c r="CV9" s="622"/>
      <c r="CW9" s="622"/>
      <c r="CX9" s="622"/>
      <c r="CY9" s="623"/>
      <c r="CZ9" s="659">
        <v>24.9</v>
      </c>
      <c r="DA9" s="659"/>
      <c r="DB9" s="659"/>
      <c r="DC9" s="659"/>
      <c r="DD9" s="627">
        <v>695880</v>
      </c>
      <c r="DE9" s="622"/>
      <c r="DF9" s="622"/>
      <c r="DG9" s="622"/>
      <c r="DH9" s="622"/>
      <c r="DI9" s="622"/>
      <c r="DJ9" s="622"/>
      <c r="DK9" s="622"/>
      <c r="DL9" s="622"/>
      <c r="DM9" s="622"/>
      <c r="DN9" s="622"/>
      <c r="DO9" s="622"/>
      <c r="DP9" s="623"/>
      <c r="DQ9" s="627">
        <v>1693533</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169327</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45652</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44303</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1547952</v>
      </c>
      <c r="S11" s="622"/>
      <c r="T11" s="622"/>
      <c r="U11" s="622"/>
      <c r="V11" s="622"/>
      <c r="W11" s="622"/>
      <c r="X11" s="622"/>
      <c r="Y11" s="623"/>
      <c r="Z11" s="624">
        <v>4.3</v>
      </c>
      <c r="AA11" s="625"/>
      <c r="AB11" s="625"/>
      <c r="AC11" s="626"/>
      <c r="AD11" s="627">
        <v>1547952</v>
      </c>
      <c r="AE11" s="622"/>
      <c r="AF11" s="622"/>
      <c r="AG11" s="622"/>
      <c r="AH11" s="622"/>
      <c r="AI11" s="622"/>
      <c r="AJ11" s="622"/>
      <c r="AK11" s="623"/>
      <c r="AL11" s="624">
        <v>9.6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405590</v>
      </c>
      <c r="BH11" s="622"/>
      <c r="BI11" s="622"/>
      <c r="BJ11" s="622"/>
      <c r="BK11" s="622"/>
      <c r="BL11" s="622"/>
      <c r="BM11" s="622"/>
      <c r="BN11" s="623"/>
      <c r="BO11" s="659">
        <v>5</v>
      </c>
      <c r="BP11" s="659"/>
      <c r="BQ11" s="659"/>
      <c r="BR11" s="659"/>
      <c r="BS11" s="660">
        <v>115804</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424092</v>
      </c>
      <c r="CS11" s="622"/>
      <c r="CT11" s="622"/>
      <c r="CU11" s="622"/>
      <c r="CV11" s="622"/>
      <c r="CW11" s="622"/>
      <c r="CX11" s="622"/>
      <c r="CY11" s="623"/>
      <c r="CZ11" s="659">
        <v>1.2</v>
      </c>
      <c r="DA11" s="659"/>
      <c r="DB11" s="659"/>
      <c r="DC11" s="659"/>
      <c r="DD11" s="627">
        <v>108286</v>
      </c>
      <c r="DE11" s="622"/>
      <c r="DF11" s="622"/>
      <c r="DG11" s="622"/>
      <c r="DH11" s="622"/>
      <c r="DI11" s="622"/>
      <c r="DJ11" s="622"/>
      <c r="DK11" s="622"/>
      <c r="DL11" s="622"/>
      <c r="DM11" s="622"/>
      <c r="DN11" s="622"/>
      <c r="DO11" s="622"/>
      <c r="DP11" s="623"/>
      <c r="DQ11" s="627">
        <v>283834</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52593</v>
      </c>
      <c r="S12" s="622"/>
      <c r="T12" s="622"/>
      <c r="U12" s="622"/>
      <c r="V12" s="622"/>
      <c r="W12" s="622"/>
      <c r="X12" s="622"/>
      <c r="Y12" s="623"/>
      <c r="Z12" s="659">
        <v>0.1</v>
      </c>
      <c r="AA12" s="659"/>
      <c r="AB12" s="659"/>
      <c r="AC12" s="659"/>
      <c r="AD12" s="660">
        <v>52593</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3732225</v>
      </c>
      <c r="BH12" s="622"/>
      <c r="BI12" s="622"/>
      <c r="BJ12" s="622"/>
      <c r="BK12" s="622"/>
      <c r="BL12" s="622"/>
      <c r="BM12" s="622"/>
      <c r="BN12" s="623"/>
      <c r="BO12" s="659">
        <v>45.7</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228268</v>
      </c>
      <c r="CS12" s="622"/>
      <c r="CT12" s="622"/>
      <c r="CU12" s="622"/>
      <c r="CV12" s="622"/>
      <c r="CW12" s="622"/>
      <c r="CX12" s="622"/>
      <c r="CY12" s="623"/>
      <c r="CZ12" s="659">
        <v>0.7</v>
      </c>
      <c r="DA12" s="659"/>
      <c r="DB12" s="659"/>
      <c r="DC12" s="659"/>
      <c r="DD12" s="627" t="s">
        <v>122</v>
      </c>
      <c r="DE12" s="622"/>
      <c r="DF12" s="622"/>
      <c r="DG12" s="622"/>
      <c r="DH12" s="622"/>
      <c r="DI12" s="622"/>
      <c r="DJ12" s="622"/>
      <c r="DK12" s="622"/>
      <c r="DL12" s="622"/>
      <c r="DM12" s="622"/>
      <c r="DN12" s="622"/>
      <c r="DO12" s="622"/>
      <c r="DP12" s="623"/>
      <c r="DQ12" s="627">
        <v>167584</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3708608</v>
      </c>
      <c r="BH13" s="622"/>
      <c r="BI13" s="622"/>
      <c r="BJ13" s="622"/>
      <c r="BK13" s="622"/>
      <c r="BL13" s="622"/>
      <c r="BM13" s="622"/>
      <c r="BN13" s="623"/>
      <c r="BO13" s="659">
        <v>45.4</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2094487</v>
      </c>
      <c r="CS13" s="622"/>
      <c r="CT13" s="622"/>
      <c r="CU13" s="622"/>
      <c r="CV13" s="622"/>
      <c r="CW13" s="622"/>
      <c r="CX13" s="622"/>
      <c r="CY13" s="623"/>
      <c r="CZ13" s="659">
        <v>6.1</v>
      </c>
      <c r="DA13" s="659"/>
      <c r="DB13" s="659"/>
      <c r="DC13" s="659"/>
      <c r="DD13" s="627">
        <v>277899</v>
      </c>
      <c r="DE13" s="622"/>
      <c r="DF13" s="622"/>
      <c r="DG13" s="622"/>
      <c r="DH13" s="622"/>
      <c r="DI13" s="622"/>
      <c r="DJ13" s="622"/>
      <c r="DK13" s="622"/>
      <c r="DL13" s="622"/>
      <c r="DM13" s="622"/>
      <c r="DN13" s="622"/>
      <c r="DO13" s="622"/>
      <c r="DP13" s="623"/>
      <c r="DQ13" s="627">
        <v>1762602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223357</v>
      </c>
      <c r="BH14" s="622"/>
      <c r="BI14" s="622"/>
      <c r="BJ14" s="622"/>
      <c r="BK14" s="622"/>
      <c r="BL14" s="622"/>
      <c r="BM14" s="622"/>
      <c r="BN14" s="623"/>
      <c r="BO14" s="659">
        <v>2.7</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905271</v>
      </c>
      <c r="CS14" s="622"/>
      <c r="CT14" s="622"/>
      <c r="CU14" s="622"/>
      <c r="CV14" s="622"/>
      <c r="CW14" s="622"/>
      <c r="CX14" s="622"/>
      <c r="CY14" s="623"/>
      <c r="CZ14" s="659">
        <v>2.6</v>
      </c>
      <c r="DA14" s="659"/>
      <c r="DB14" s="659"/>
      <c r="DC14" s="659"/>
      <c r="DD14" s="627">
        <v>59353</v>
      </c>
      <c r="DE14" s="622"/>
      <c r="DF14" s="622"/>
      <c r="DG14" s="622"/>
      <c r="DH14" s="622"/>
      <c r="DI14" s="622"/>
      <c r="DJ14" s="622"/>
      <c r="DK14" s="622"/>
      <c r="DL14" s="622"/>
      <c r="DM14" s="622"/>
      <c r="DN14" s="622"/>
      <c r="DO14" s="622"/>
      <c r="DP14" s="623"/>
      <c r="DQ14" s="627">
        <v>834409</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27456</v>
      </c>
      <c r="S15" s="622"/>
      <c r="T15" s="622"/>
      <c r="U15" s="622"/>
      <c r="V15" s="622"/>
      <c r="W15" s="622"/>
      <c r="X15" s="622"/>
      <c r="Y15" s="623"/>
      <c r="Z15" s="659">
        <v>0.1</v>
      </c>
      <c r="AA15" s="659"/>
      <c r="AB15" s="659"/>
      <c r="AC15" s="659"/>
      <c r="AD15" s="660">
        <v>27456</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471658</v>
      </c>
      <c r="BH15" s="622"/>
      <c r="BI15" s="622"/>
      <c r="BJ15" s="622"/>
      <c r="BK15" s="622"/>
      <c r="BL15" s="622"/>
      <c r="BM15" s="622"/>
      <c r="BN15" s="623"/>
      <c r="BO15" s="659">
        <v>5.8</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2755778</v>
      </c>
      <c r="CS15" s="622"/>
      <c r="CT15" s="622"/>
      <c r="CU15" s="622"/>
      <c r="CV15" s="622"/>
      <c r="CW15" s="622"/>
      <c r="CX15" s="622"/>
      <c r="CY15" s="623"/>
      <c r="CZ15" s="659">
        <v>8</v>
      </c>
      <c r="DA15" s="659"/>
      <c r="DB15" s="659"/>
      <c r="DC15" s="659"/>
      <c r="DD15" s="627">
        <v>215610</v>
      </c>
      <c r="DE15" s="622"/>
      <c r="DF15" s="622"/>
      <c r="DG15" s="622"/>
      <c r="DH15" s="622"/>
      <c r="DI15" s="622"/>
      <c r="DJ15" s="622"/>
      <c r="DK15" s="622"/>
      <c r="DL15" s="622"/>
      <c r="DM15" s="622"/>
      <c r="DN15" s="622"/>
      <c r="DO15" s="622"/>
      <c r="DP15" s="623"/>
      <c r="DQ15" s="627">
        <v>2183310</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116556</v>
      </c>
      <c r="S16" s="622"/>
      <c r="T16" s="622"/>
      <c r="U16" s="622"/>
      <c r="V16" s="622"/>
      <c r="W16" s="622"/>
      <c r="X16" s="622"/>
      <c r="Y16" s="623"/>
      <c r="Z16" s="659">
        <v>0.3</v>
      </c>
      <c r="AA16" s="659"/>
      <c r="AB16" s="659"/>
      <c r="AC16" s="659"/>
      <c r="AD16" s="660">
        <v>116556</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441</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441</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297430</v>
      </c>
      <c r="S17" s="622"/>
      <c r="T17" s="622"/>
      <c r="U17" s="622"/>
      <c r="V17" s="622"/>
      <c r="W17" s="622"/>
      <c r="X17" s="622"/>
      <c r="Y17" s="623"/>
      <c r="Z17" s="659">
        <v>0.8</v>
      </c>
      <c r="AA17" s="659"/>
      <c r="AB17" s="659"/>
      <c r="AC17" s="659"/>
      <c r="AD17" s="660">
        <v>297430</v>
      </c>
      <c r="AE17" s="660"/>
      <c r="AF17" s="660"/>
      <c r="AG17" s="660"/>
      <c r="AH17" s="660"/>
      <c r="AI17" s="660"/>
      <c r="AJ17" s="660"/>
      <c r="AK17" s="660"/>
      <c r="AL17" s="624">
        <v>1.9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2317707</v>
      </c>
      <c r="CS17" s="622"/>
      <c r="CT17" s="622"/>
      <c r="CU17" s="622"/>
      <c r="CV17" s="622"/>
      <c r="CW17" s="622"/>
      <c r="CX17" s="622"/>
      <c r="CY17" s="623"/>
      <c r="CZ17" s="659">
        <v>6.8</v>
      </c>
      <c r="DA17" s="659"/>
      <c r="DB17" s="659"/>
      <c r="DC17" s="659"/>
      <c r="DD17" s="627" t="s">
        <v>122</v>
      </c>
      <c r="DE17" s="622"/>
      <c r="DF17" s="622"/>
      <c r="DG17" s="622"/>
      <c r="DH17" s="622"/>
      <c r="DI17" s="622"/>
      <c r="DJ17" s="622"/>
      <c r="DK17" s="622"/>
      <c r="DL17" s="622"/>
      <c r="DM17" s="622"/>
      <c r="DN17" s="622"/>
      <c r="DO17" s="622"/>
      <c r="DP17" s="623"/>
      <c r="DQ17" s="627">
        <v>2283313</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49146</v>
      </c>
      <c r="S18" s="622"/>
      <c r="T18" s="622"/>
      <c r="U18" s="622"/>
      <c r="V18" s="622"/>
      <c r="W18" s="622"/>
      <c r="X18" s="622"/>
      <c r="Y18" s="623"/>
      <c r="Z18" s="659">
        <v>0.1</v>
      </c>
      <c r="AA18" s="659"/>
      <c r="AB18" s="659"/>
      <c r="AC18" s="659"/>
      <c r="AD18" s="660">
        <v>49146</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243839</v>
      </c>
      <c r="S19" s="622"/>
      <c r="T19" s="622"/>
      <c r="U19" s="622"/>
      <c r="V19" s="622"/>
      <c r="W19" s="622"/>
      <c r="X19" s="622"/>
      <c r="Y19" s="623"/>
      <c r="Z19" s="659">
        <v>0.7</v>
      </c>
      <c r="AA19" s="659"/>
      <c r="AB19" s="659"/>
      <c r="AC19" s="659"/>
      <c r="AD19" s="660">
        <v>243839</v>
      </c>
      <c r="AE19" s="660"/>
      <c r="AF19" s="660"/>
      <c r="AG19" s="660"/>
      <c r="AH19" s="660"/>
      <c r="AI19" s="660"/>
      <c r="AJ19" s="660"/>
      <c r="AK19" s="660"/>
      <c r="AL19" s="624">
        <v>1.5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535947</v>
      </c>
      <c r="BH19" s="622"/>
      <c r="BI19" s="622"/>
      <c r="BJ19" s="622"/>
      <c r="BK19" s="622"/>
      <c r="BL19" s="622"/>
      <c r="BM19" s="622"/>
      <c r="BN19" s="623"/>
      <c r="BO19" s="659">
        <v>6.6</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4445</v>
      </c>
      <c r="S20" s="622"/>
      <c r="T20" s="622"/>
      <c r="U20" s="622"/>
      <c r="V20" s="622"/>
      <c r="W20" s="622"/>
      <c r="X20" s="622"/>
      <c r="Y20" s="623"/>
      <c r="Z20" s="659">
        <v>0</v>
      </c>
      <c r="AA20" s="659"/>
      <c r="AB20" s="659"/>
      <c r="AC20" s="659"/>
      <c r="AD20" s="660">
        <v>4445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535947</v>
      </c>
      <c r="BH20" s="622"/>
      <c r="BI20" s="622"/>
      <c r="BJ20" s="622"/>
      <c r="BK20" s="622"/>
      <c r="BL20" s="622"/>
      <c r="BM20" s="622"/>
      <c r="BN20" s="623"/>
      <c r="BO20" s="659">
        <v>6.6</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34246598</v>
      </c>
      <c r="CS20" s="622"/>
      <c r="CT20" s="622"/>
      <c r="CU20" s="622"/>
      <c r="CV20" s="622"/>
      <c r="CW20" s="622"/>
      <c r="CX20" s="622"/>
      <c r="CY20" s="623"/>
      <c r="CZ20" s="659">
        <v>100</v>
      </c>
      <c r="DA20" s="659"/>
      <c r="DB20" s="659"/>
      <c r="DC20" s="659"/>
      <c r="DD20" s="627">
        <v>2219081</v>
      </c>
      <c r="DE20" s="622"/>
      <c r="DF20" s="622"/>
      <c r="DG20" s="622"/>
      <c r="DH20" s="622"/>
      <c r="DI20" s="622"/>
      <c r="DJ20" s="622"/>
      <c r="DK20" s="622"/>
      <c r="DL20" s="622"/>
      <c r="DM20" s="622"/>
      <c r="DN20" s="622"/>
      <c r="DO20" s="622"/>
      <c r="DP20" s="623"/>
      <c r="DQ20" s="627">
        <v>18714228</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6921807</v>
      </c>
      <c r="S21" s="622"/>
      <c r="T21" s="622"/>
      <c r="U21" s="622"/>
      <c r="V21" s="622"/>
      <c r="W21" s="622"/>
      <c r="X21" s="622"/>
      <c r="Y21" s="623"/>
      <c r="Z21" s="659">
        <v>19.399999999999999</v>
      </c>
      <c r="AA21" s="659"/>
      <c r="AB21" s="659"/>
      <c r="AC21" s="659"/>
      <c r="AD21" s="660">
        <v>5867137</v>
      </c>
      <c r="AE21" s="660"/>
      <c r="AF21" s="660"/>
      <c r="AG21" s="660"/>
      <c r="AH21" s="660"/>
      <c r="AI21" s="660"/>
      <c r="AJ21" s="660"/>
      <c r="AK21" s="660"/>
      <c r="AL21" s="624">
        <v>36.5</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5867137</v>
      </c>
      <c r="S22" s="622"/>
      <c r="T22" s="622"/>
      <c r="U22" s="622"/>
      <c r="V22" s="622"/>
      <c r="W22" s="622"/>
      <c r="X22" s="622"/>
      <c r="Y22" s="623"/>
      <c r="Z22" s="659">
        <v>16.399999999999999</v>
      </c>
      <c r="AA22" s="659"/>
      <c r="AB22" s="659"/>
      <c r="AC22" s="659"/>
      <c r="AD22" s="660">
        <v>5867137</v>
      </c>
      <c r="AE22" s="660"/>
      <c r="AF22" s="660"/>
      <c r="AG22" s="660"/>
      <c r="AH22" s="660"/>
      <c r="AI22" s="660"/>
      <c r="AJ22" s="660"/>
      <c r="AK22" s="660"/>
      <c r="AL22" s="624">
        <v>36.5</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1054670</v>
      </c>
      <c r="S23" s="622"/>
      <c r="T23" s="622"/>
      <c r="U23" s="622"/>
      <c r="V23" s="622"/>
      <c r="W23" s="622"/>
      <c r="X23" s="622"/>
      <c r="Y23" s="623"/>
      <c r="Z23" s="659">
        <v>3</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535947</v>
      </c>
      <c r="BH23" s="622"/>
      <c r="BI23" s="622"/>
      <c r="BJ23" s="622"/>
      <c r="BK23" s="622"/>
      <c r="BL23" s="622"/>
      <c r="BM23" s="622"/>
      <c r="BN23" s="623"/>
      <c r="BO23" s="659">
        <v>6.6</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15614927</v>
      </c>
      <c r="CS24" s="677"/>
      <c r="CT24" s="677"/>
      <c r="CU24" s="677"/>
      <c r="CV24" s="677"/>
      <c r="CW24" s="677"/>
      <c r="CX24" s="677"/>
      <c r="CY24" s="702"/>
      <c r="CZ24" s="703">
        <v>45.6</v>
      </c>
      <c r="DA24" s="685"/>
      <c r="DB24" s="685"/>
      <c r="DC24" s="705"/>
      <c r="DD24" s="701">
        <v>10050643</v>
      </c>
      <c r="DE24" s="677"/>
      <c r="DF24" s="677"/>
      <c r="DG24" s="677"/>
      <c r="DH24" s="677"/>
      <c r="DI24" s="677"/>
      <c r="DJ24" s="677"/>
      <c r="DK24" s="702"/>
      <c r="DL24" s="701">
        <v>8965533</v>
      </c>
      <c r="DM24" s="677"/>
      <c r="DN24" s="677"/>
      <c r="DO24" s="677"/>
      <c r="DP24" s="677"/>
      <c r="DQ24" s="677"/>
      <c r="DR24" s="677"/>
      <c r="DS24" s="677"/>
      <c r="DT24" s="677"/>
      <c r="DU24" s="677"/>
      <c r="DV24" s="702"/>
      <c r="DW24" s="703">
        <v>55.6</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17592570</v>
      </c>
      <c r="S25" s="622"/>
      <c r="T25" s="622"/>
      <c r="U25" s="622"/>
      <c r="V25" s="622"/>
      <c r="W25" s="622"/>
      <c r="X25" s="622"/>
      <c r="Y25" s="623"/>
      <c r="Z25" s="659">
        <v>49.2</v>
      </c>
      <c r="AA25" s="659"/>
      <c r="AB25" s="659"/>
      <c r="AC25" s="659"/>
      <c r="AD25" s="660">
        <v>16001953</v>
      </c>
      <c r="AE25" s="660"/>
      <c r="AF25" s="660"/>
      <c r="AG25" s="660"/>
      <c r="AH25" s="660"/>
      <c r="AI25" s="660"/>
      <c r="AJ25" s="660"/>
      <c r="AK25" s="660"/>
      <c r="AL25" s="624">
        <v>99.6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5331999</v>
      </c>
      <c r="CS25" s="634"/>
      <c r="CT25" s="634"/>
      <c r="CU25" s="634"/>
      <c r="CV25" s="634"/>
      <c r="CW25" s="634"/>
      <c r="CX25" s="634"/>
      <c r="CY25" s="635"/>
      <c r="CZ25" s="624">
        <v>15.6</v>
      </c>
      <c r="DA25" s="636"/>
      <c r="DB25" s="636"/>
      <c r="DC25" s="637"/>
      <c r="DD25" s="627">
        <v>4810818</v>
      </c>
      <c r="DE25" s="634"/>
      <c r="DF25" s="634"/>
      <c r="DG25" s="634"/>
      <c r="DH25" s="634"/>
      <c r="DI25" s="634"/>
      <c r="DJ25" s="634"/>
      <c r="DK25" s="635"/>
      <c r="DL25" s="627">
        <v>4705088</v>
      </c>
      <c r="DM25" s="634"/>
      <c r="DN25" s="634"/>
      <c r="DO25" s="634"/>
      <c r="DP25" s="634"/>
      <c r="DQ25" s="634"/>
      <c r="DR25" s="634"/>
      <c r="DS25" s="634"/>
      <c r="DT25" s="634"/>
      <c r="DU25" s="634"/>
      <c r="DV25" s="635"/>
      <c r="DW25" s="624">
        <v>29.2</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4921</v>
      </c>
      <c r="S26" s="622"/>
      <c r="T26" s="622"/>
      <c r="U26" s="622"/>
      <c r="V26" s="622"/>
      <c r="W26" s="622"/>
      <c r="X26" s="622"/>
      <c r="Y26" s="623"/>
      <c r="Z26" s="659">
        <v>0</v>
      </c>
      <c r="AA26" s="659"/>
      <c r="AB26" s="659"/>
      <c r="AC26" s="659"/>
      <c r="AD26" s="660">
        <v>4921</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3391089</v>
      </c>
      <c r="CS26" s="622"/>
      <c r="CT26" s="622"/>
      <c r="CU26" s="622"/>
      <c r="CV26" s="622"/>
      <c r="CW26" s="622"/>
      <c r="CX26" s="622"/>
      <c r="CY26" s="623"/>
      <c r="CZ26" s="624">
        <v>9.9</v>
      </c>
      <c r="DA26" s="636"/>
      <c r="DB26" s="636"/>
      <c r="DC26" s="637"/>
      <c r="DD26" s="627">
        <v>3022894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434149</v>
      </c>
      <c r="S27" s="622"/>
      <c r="T27" s="622"/>
      <c r="U27" s="622"/>
      <c r="V27" s="622"/>
      <c r="W27" s="622"/>
      <c r="X27" s="622"/>
      <c r="Y27" s="623"/>
      <c r="Z27" s="659">
        <v>1.2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8169870</v>
      </c>
      <c r="BH27" s="622"/>
      <c r="BI27" s="622"/>
      <c r="BJ27" s="622"/>
      <c r="BK27" s="622"/>
      <c r="BL27" s="622"/>
      <c r="BM27" s="622"/>
      <c r="BN27" s="623"/>
      <c r="BO27" s="659">
        <v>100</v>
      </c>
      <c r="BP27" s="659"/>
      <c r="BQ27" s="659"/>
      <c r="BR27" s="659"/>
      <c r="BS27" s="660">
        <v>115804</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7965407</v>
      </c>
      <c r="CS27" s="634"/>
      <c r="CT27" s="634"/>
      <c r="CU27" s="634"/>
      <c r="CV27" s="634"/>
      <c r="CW27" s="634"/>
      <c r="CX27" s="634"/>
      <c r="CY27" s="635"/>
      <c r="CZ27" s="624">
        <v>23.3</v>
      </c>
      <c r="DA27" s="636"/>
      <c r="DB27" s="636"/>
      <c r="DC27" s="637"/>
      <c r="DD27" s="627">
        <v>2956698</v>
      </c>
      <c r="DE27" s="634"/>
      <c r="DF27" s="634"/>
      <c r="DG27" s="634"/>
      <c r="DH27" s="634"/>
      <c r="DI27" s="634"/>
      <c r="DJ27" s="634"/>
      <c r="DK27" s="635"/>
      <c r="DL27" s="627">
        <v>1977318</v>
      </c>
      <c r="DM27" s="634"/>
      <c r="DN27" s="634"/>
      <c r="DO27" s="634"/>
      <c r="DP27" s="634"/>
      <c r="DQ27" s="634"/>
      <c r="DR27" s="634"/>
      <c r="DS27" s="634"/>
      <c r="DT27" s="634"/>
      <c r="DU27" s="634"/>
      <c r="DV27" s="635"/>
      <c r="DW27" s="624">
        <v>12.3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176721</v>
      </c>
      <c r="S28" s="622"/>
      <c r="T28" s="622"/>
      <c r="U28" s="622"/>
      <c r="V28" s="622"/>
      <c r="W28" s="622"/>
      <c r="X28" s="622"/>
      <c r="Y28" s="623"/>
      <c r="Z28" s="659">
        <v>0.5</v>
      </c>
      <c r="AA28" s="659"/>
      <c r="AB28" s="659"/>
      <c r="AC28" s="659"/>
      <c r="AD28" s="660">
        <v>5529</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2317521</v>
      </c>
      <c r="CS28" s="622"/>
      <c r="CT28" s="622"/>
      <c r="CU28" s="622"/>
      <c r="CV28" s="622"/>
      <c r="CW28" s="622"/>
      <c r="CX28" s="622"/>
      <c r="CY28" s="623"/>
      <c r="CZ28" s="624">
        <v>6.8</v>
      </c>
      <c r="DA28" s="636"/>
      <c r="DB28" s="636"/>
      <c r="DC28" s="637"/>
      <c r="DD28" s="627">
        <v>2283127</v>
      </c>
      <c r="DE28" s="622"/>
      <c r="DF28" s="622"/>
      <c r="DG28" s="622"/>
      <c r="DH28" s="622"/>
      <c r="DI28" s="622"/>
      <c r="DJ28" s="622"/>
      <c r="DK28" s="623"/>
      <c r="DL28" s="627">
        <v>2283127</v>
      </c>
      <c r="DM28" s="622"/>
      <c r="DN28" s="622"/>
      <c r="DO28" s="622"/>
      <c r="DP28" s="622"/>
      <c r="DQ28" s="622"/>
      <c r="DR28" s="622"/>
      <c r="DS28" s="622"/>
      <c r="DT28" s="622"/>
      <c r="DU28" s="622"/>
      <c r="DV28" s="623"/>
      <c r="DW28" s="624">
        <v>14.2</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150850</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2317275</v>
      </c>
      <c r="CS29" s="634"/>
      <c r="CT29" s="634"/>
      <c r="CU29" s="634"/>
      <c r="CV29" s="634"/>
      <c r="CW29" s="634"/>
      <c r="CX29" s="634"/>
      <c r="CY29" s="635"/>
      <c r="CZ29" s="624">
        <v>6.8</v>
      </c>
      <c r="DA29" s="636"/>
      <c r="DB29" s="636"/>
      <c r="DC29" s="637"/>
      <c r="DD29" s="627">
        <v>2282881</v>
      </c>
      <c r="DE29" s="634"/>
      <c r="DF29" s="634"/>
      <c r="DG29" s="634"/>
      <c r="DH29" s="634"/>
      <c r="DI29" s="634"/>
      <c r="DJ29" s="634"/>
      <c r="DK29" s="635"/>
      <c r="DL29" s="627">
        <v>2282881</v>
      </c>
      <c r="DM29" s="634"/>
      <c r="DN29" s="634"/>
      <c r="DO29" s="634"/>
      <c r="DP29" s="634"/>
      <c r="DQ29" s="634"/>
      <c r="DR29" s="634"/>
      <c r="DS29" s="634"/>
      <c r="DT29" s="634"/>
      <c r="DU29" s="634"/>
      <c r="DV29" s="635"/>
      <c r="DW29" s="624">
        <v>14.2</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5504703</v>
      </c>
      <c r="S30" s="622"/>
      <c r="T30" s="622"/>
      <c r="U30" s="622"/>
      <c r="V30" s="622"/>
      <c r="W30" s="622"/>
      <c r="X30" s="622"/>
      <c r="Y30" s="623"/>
      <c r="Z30" s="659">
        <v>15.4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2242453</v>
      </c>
      <c r="CS30" s="622"/>
      <c r="CT30" s="622"/>
      <c r="CU30" s="622"/>
      <c r="CV30" s="622"/>
      <c r="CW30" s="622"/>
      <c r="CX30" s="622"/>
      <c r="CY30" s="623"/>
      <c r="CZ30" s="624">
        <v>6.5</v>
      </c>
      <c r="DA30" s="636"/>
      <c r="DB30" s="636"/>
      <c r="DC30" s="637"/>
      <c r="DD30" s="627">
        <v>2208173</v>
      </c>
      <c r="DE30" s="622"/>
      <c r="DF30" s="622"/>
      <c r="DG30" s="622"/>
      <c r="DH30" s="622"/>
      <c r="DI30" s="622"/>
      <c r="DJ30" s="622"/>
      <c r="DK30" s="623"/>
      <c r="DL30" s="627">
        <v>2208173</v>
      </c>
      <c r="DM30" s="622"/>
      <c r="DN30" s="622"/>
      <c r="DO30" s="622"/>
      <c r="DP30" s="622"/>
      <c r="DQ30" s="622"/>
      <c r="DR30" s="622"/>
      <c r="DS30" s="622"/>
      <c r="DT30" s="622"/>
      <c r="DU30" s="622"/>
      <c r="DV30" s="623"/>
      <c r="DW30" s="624">
        <v>13.7</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97.7</v>
      </c>
      <c r="BN31" s="684"/>
      <c r="BO31" s="684"/>
      <c r="BP31" s="684"/>
      <c r="BQ31" s="686"/>
      <c r="BR31" s="683">
        <v>99.2</v>
      </c>
      <c r="BS31" s="684"/>
      <c r="BT31" s="684"/>
      <c r="BU31" s="684"/>
      <c r="BV31" s="684"/>
      <c r="BW31" s="684"/>
      <c r="BX31" s="685">
        <v>97.1</v>
      </c>
      <c r="BY31" s="684"/>
      <c r="BZ31" s="684"/>
      <c r="CA31" s="684"/>
      <c r="CB31" s="686"/>
      <c r="CD31" s="642"/>
      <c r="CE31" s="643"/>
      <c r="CF31" s="618" t="s">
        <v>300</v>
      </c>
      <c r="CG31" s="619"/>
      <c r="CH31" s="619"/>
      <c r="CI31" s="619"/>
      <c r="CJ31" s="619"/>
      <c r="CK31" s="619"/>
      <c r="CL31" s="619"/>
      <c r="CM31" s="619"/>
      <c r="CN31" s="619"/>
      <c r="CO31" s="619"/>
      <c r="CP31" s="619"/>
      <c r="CQ31" s="620"/>
      <c r="CR31" s="621">
        <v>74822</v>
      </c>
      <c r="CS31" s="634"/>
      <c r="CT31" s="634"/>
      <c r="CU31" s="634"/>
      <c r="CV31" s="634"/>
      <c r="CW31" s="634"/>
      <c r="CX31" s="634"/>
      <c r="CY31" s="635"/>
      <c r="CZ31" s="624">
        <v>0.2</v>
      </c>
      <c r="DA31" s="636"/>
      <c r="DB31" s="636"/>
      <c r="DC31" s="637"/>
      <c r="DD31" s="627">
        <v>74708</v>
      </c>
      <c r="DE31" s="634"/>
      <c r="DF31" s="634"/>
      <c r="DG31" s="634"/>
      <c r="DH31" s="634"/>
      <c r="DI31" s="634"/>
      <c r="DJ31" s="634"/>
      <c r="DK31" s="635"/>
      <c r="DL31" s="627">
        <v>74708</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2168192</v>
      </c>
      <c r="S32" s="622"/>
      <c r="T32" s="622"/>
      <c r="U32" s="622"/>
      <c r="V32" s="622"/>
      <c r="W32" s="622"/>
      <c r="X32" s="622"/>
      <c r="Y32" s="623"/>
      <c r="Z32" s="659">
        <v>6.1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99.3</v>
      </c>
      <c r="BH32" s="634"/>
      <c r="BI32" s="634"/>
      <c r="BJ32" s="634"/>
      <c r="BK32" s="634"/>
      <c r="BL32" s="634"/>
      <c r="BM32" s="625">
        <v>97.8</v>
      </c>
      <c r="BN32" s="634"/>
      <c r="BO32" s="634"/>
      <c r="BP32" s="634"/>
      <c r="BQ32" s="657"/>
      <c r="BR32" s="687">
        <v>99.2</v>
      </c>
      <c r="BS32" s="634"/>
      <c r="BT32" s="634"/>
      <c r="BU32" s="634"/>
      <c r="BV32" s="634"/>
      <c r="BW32" s="634"/>
      <c r="BX32" s="625">
        <v>97</v>
      </c>
      <c r="BY32" s="634"/>
      <c r="BZ32" s="634"/>
      <c r="CA32" s="634"/>
      <c r="CB32" s="657"/>
      <c r="CD32" s="644"/>
      <c r="CE32" s="645"/>
      <c r="CF32" s="618" t="s">
        <v>304</v>
      </c>
      <c r="CG32" s="619"/>
      <c r="CH32" s="619"/>
      <c r="CI32" s="619"/>
      <c r="CJ32" s="619"/>
      <c r="CK32" s="619"/>
      <c r="CL32" s="619"/>
      <c r="CM32" s="619"/>
      <c r="CN32" s="619"/>
      <c r="CO32" s="619"/>
      <c r="CP32" s="619"/>
      <c r="CQ32" s="620"/>
      <c r="CR32" s="621">
        <v>246</v>
      </c>
      <c r="CS32" s="622"/>
      <c r="CT32" s="622"/>
      <c r="CU32" s="622"/>
      <c r="CV32" s="622"/>
      <c r="CW32" s="622"/>
      <c r="CX32" s="622"/>
      <c r="CY32" s="623"/>
      <c r="CZ32" s="624">
        <v>0</v>
      </c>
      <c r="DA32" s="636"/>
      <c r="DB32" s="636"/>
      <c r="DC32" s="637"/>
      <c r="DD32" s="627">
        <v>246</v>
      </c>
      <c r="DE32" s="622"/>
      <c r="DF32" s="622"/>
      <c r="DG32" s="622"/>
      <c r="DH32" s="622"/>
      <c r="DI32" s="622"/>
      <c r="DJ32" s="622"/>
      <c r="DK32" s="623"/>
      <c r="DL32" s="627">
        <v>246</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168236</v>
      </c>
      <c r="S33" s="622"/>
      <c r="T33" s="622"/>
      <c r="U33" s="622"/>
      <c r="V33" s="622"/>
      <c r="W33" s="622"/>
      <c r="X33" s="622"/>
      <c r="Y33" s="623"/>
      <c r="Z33" s="659">
        <v>0.5</v>
      </c>
      <c r="AA33" s="659"/>
      <c r="AB33" s="659"/>
      <c r="AC33" s="659"/>
      <c r="AD33" s="660">
        <v>8478</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99.2</v>
      </c>
      <c r="BH33" s="606"/>
      <c r="BI33" s="606"/>
      <c r="BJ33" s="606"/>
      <c r="BK33" s="606"/>
      <c r="BL33" s="606"/>
      <c r="BM33" s="652">
        <v>97.6</v>
      </c>
      <c r="BN33" s="606"/>
      <c r="BO33" s="606"/>
      <c r="BP33" s="606"/>
      <c r="BQ33" s="669"/>
      <c r="BR33" s="682">
        <v>99.1</v>
      </c>
      <c r="BS33" s="606"/>
      <c r="BT33" s="606"/>
      <c r="BU33" s="606"/>
      <c r="BV33" s="606"/>
      <c r="BW33" s="606"/>
      <c r="BX33" s="652">
        <v>96.9</v>
      </c>
      <c r="BY33" s="606"/>
      <c r="BZ33" s="606"/>
      <c r="CA33" s="606"/>
      <c r="CB33" s="669"/>
      <c r="CD33" s="618" t="s">
        <v>307</v>
      </c>
      <c r="CE33" s="619"/>
      <c r="CF33" s="619"/>
      <c r="CG33" s="619"/>
      <c r="CH33" s="619"/>
      <c r="CI33" s="619"/>
      <c r="CJ33" s="619"/>
      <c r="CK33" s="619"/>
      <c r="CL33" s="619"/>
      <c r="CM33" s="619"/>
      <c r="CN33" s="619"/>
      <c r="CO33" s="619"/>
      <c r="CP33" s="619"/>
      <c r="CQ33" s="620"/>
      <c r="CR33" s="621">
        <v>16412149</v>
      </c>
      <c r="CS33" s="634"/>
      <c r="CT33" s="634"/>
      <c r="CU33" s="634"/>
      <c r="CV33" s="634"/>
      <c r="CW33" s="634"/>
      <c r="CX33" s="634"/>
      <c r="CY33" s="635"/>
      <c r="CZ33" s="624">
        <v>47.9</v>
      </c>
      <c r="DA33" s="636"/>
      <c r="DB33" s="636"/>
      <c r="DC33" s="637"/>
      <c r="DD33" s="627">
        <v>8178660</v>
      </c>
      <c r="DE33" s="634"/>
      <c r="DF33" s="634"/>
      <c r="DG33" s="634"/>
      <c r="DH33" s="634"/>
      <c r="DI33" s="634"/>
      <c r="DJ33" s="634"/>
      <c r="DK33" s="635"/>
      <c r="DL33" s="627">
        <v>6488115</v>
      </c>
      <c r="DM33" s="634"/>
      <c r="DN33" s="634"/>
      <c r="DO33" s="634"/>
      <c r="DP33" s="634"/>
      <c r="DQ33" s="634"/>
      <c r="DR33" s="634"/>
      <c r="DS33" s="634"/>
      <c r="DT33" s="634"/>
      <c r="DU33" s="634"/>
      <c r="DV33" s="635"/>
      <c r="DW33" s="624">
        <v>40.200000000000003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434430</v>
      </c>
      <c r="S34" s="622"/>
      <c r="T34" s="622"/>
      <c r="U34" s="622"/>
      <c r="V34" s="622"/>
      <c r="W34" s="622"/>
      <c r="X34" s="622"/>
      <c r="Y34" s="623"/>
      <c r="Z34" s="659">
        <v>1.2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3864756</v>
      </c>
      <c r="CS34" s="622"/>
      <c r="CT34" s="622"/>
      <c r="CU34" s="622"/>
      <c r="CV34" s="622"/>
      <c r="CW34" s="622"/>
      <c r="CX34" s="622"/>
      <c r="CY34" s="623"/>
      <c r="CZ34" s="624">
        <v>11.3</v>
      </c>
      <c r="DA34" s="636"/>
      <c r="DB34" s="636"/>
      <c r="DC34" s="637"/>
      <c r="DD34" s="627">
        <v>2633242</v>
      </c>
      <c r="DE34" s="622"/>
      <c r="DF34" s="622"/>
      <c r="DG34" s="622"/>
      <c r="DH34" s="622"/>
      <c r="DI34" s="622"/>
      <c r="DJ34" s="622"/>
      <c r="DK34" s="623"/>
      <c r="DL34" s="627">
        <v>2431364</v>
      </c>
      <c r="DM34" s="622"/>
      <c r="DN34" s="622"/>
      <c r="DO34" s="622"/>
      <c r="DP34" s="622"/>
      <c r="DQ34" s="622"/>
      <c r="DR34" s="622"/>
      <c r="DS34" s="622"/>
      <c r="DT34" s="622"/>
      <c r="DU34" s="622"/>
      <c r="DV34" s="623"/>
      <c r="DW34" s="624">
        <v>15.1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693710</v>
      </c>
      <c r="S35" s="622"/>
      <c r="T35" s="622"/>
      <c r="U35" s="622"/>
      <c r="V35" s="622"/>
      <c r="W35" s="622"/>
      <c r="X35" s="622"/>
      <c r="Y35" s="623"/>
      <c r="Z35" s="659">
        <v>1.9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89332</v>
      </c>
      <c r="CS35" s="634"/>
      <c r="CT35" s="634"/>
      <c r="CU35" s="634"/>
      <c r="CV35" s="634"/>
      <c r="CW35" s="634"/>
      <c r="CX35" s="634"/>
      <c r="CY35" s="635"/>
      <c r="CZ35" s="624">
        <v>0.3</v>
      </c>
      <c r="DA35" s="636"/>
      <c r="DB35" s="636"/>
      <c r="DC35" s="637"/>
      <c r="DD35" s="627">
        <v>63109</v>
      </c>
      <c r="DE35" s="634"/>
      <c r="DF35" s="634"/>
      <c r="DG35" s="634"/>
      <c r="DH35" s="634"/>
      <c r="DI35" s="634"/>
      <c r="DJ35" s="634"/>
      <c r="DK35" s="635"/>
      <c r="DL35" s="627">
        <v>63109</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652272</v>
      </c>
      <c r="S36" s="622"/>
      <c r="T36" s="622"/>
      <c r="U36" s="622"/>
      <c r="V36" s="622"/>
      <c r="W36" s="622"/>
      <c r="X36" s="622"/>
      <c r="Y36" s="623"/>
      <c r="Z36" s="659">
        <v>1.8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3936556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66017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9395840</v>
      </c>
      <c r="CS36" s="622"/>
      <c r="CT36" s="622"/>
      <c r="CU36" s="622"/>
      <c r="CV36" s="622"/>
      <c r="CW36" s="622"/>
      <c r="CX36" s="622"/>
      <c r="CY36" s="623"/>
      <c r="CZ36" s="624">
        <v>27.4</v>
      </c>
      <c r="DA36" s="636"/>
      <c r="DB36" s="636"/>
      <c r="DC36" s="637"/>
      <c r="DD36" s="627">
        <v>3307375</v>
      </c>
      <c r="DE36" s="622"/>
      <c r="DF36" s="622"/>
      <c r="DG36" s="622"/>
      <c r="DH36" s="622"/>
      <c r="DI36" s="622"/>
      <c r="DJ36" s="622"/>
      <c r="DK36" s="623"/>
      <c r="DL36" s="627">
        <v>2039268</v>
      </c>
      <c r="DM36" s="622"/>
      <c r="DN36" s="622"/>
      <c r="DO36" s="622"/>
      <c r="DP36" s="622"/>
      <c r="DQ36" s="622"/>
      <c r="DR36" s="622"/>
      <c r="DS36" s="622"/>
      <c r="DT36" s="622"/>
      <c r="DU36" s="622"/>
      <c r="DV36" s="623"/>
      <c r="DW36" s="624">
        <v>12.6</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628698</v>
      </c>
      <c r="S37" s="622"/>
      <c r="T37" s="622"/>
      <c r="U37" s="622"/>
      <c r="V37" s="622"/>
      <c r="W37" s="622"/>
      <c r="X37" s="622"/>
      <c r="Y37" s="623"/>
      <c r="Z37" s="659">
        <v>1.8</v>
      </c>
      <c r="AA37" s="659"/>
      <c r="AB37" s="659"/>
      <c r="AC37" s="659"/>
      <c r="AD37" s="660">
        <v>50690</v>
      </c>
      <c r="AE37" s="660"/>
      <c r="AF37" s="660"/>
      <c r="AG37" s="660"/>
      <c r="AH37" s="660"/>
      <c r="AI37" s="660"/>
      <c r="AJ37" s="660"/>
      <c r="AK37" s="660"/>
      <c r="AL37" s="624">
        <v>0.3</v>
      </c>
      <c r="AM37" s="625"/>
      <c r="AN37" s="625"/>
      <c r="AO37" s="661"/>
      <c r="AQ37" s="654" t="s">
        <v>319</v>
      </c>
      <c r="AR37" s="655"/>
      <c r="AS37" s="655"/>
      <c r="AT37" s="655"/>
      <c r="AU37" s="655"/>
      <c r="AV37" s="655"/>
      <c r="AW37" s="655"/>
      <c r="AX37" s="655"/>
      <c r="AY37" s="656"/>
      <c r="AZ37" s="621">
        <v>1280651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-18990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6825148</v>
      </c>
      <c r="CS37" s="634"/>
      <c r="CT37" s="634"/>
      <c r="CU37" s="634"/>
      <c r="CV37" s="634"/>
      <c r="CW37" s="634"/>
      <c r="CX37" s="634"/>
      <c r="CY37" s="635"/>
      <c r="CZ37" s="624">
        <v>19.899999999999999</v>
      </c>
      <c r="DA37" s="636"/>
      <c r="DB37" s="636"/>
      <c r="DC37" s="637"/>
      <c r="DD37" s="627">
        <v>1089948</v>
      </c>
      <c r="DE37" s="634"/>
      <c r="DF37" s="634"/>
      <c r="DG37" s="634"/>
      <c r="DH37" s="634"/>
      <c r="DI37" s="634"/>
      <c r="DJ37" s="634"/>
      <c r="DK37" s="635"/>
      <c r="DL37" s="627">
        <v>758669</v>
      </c>
      <c r="DM37" s="634"/>
      <c r="DN37" s="634"/>
      <c r="DO37" s="634"/>
      <c r="DP37" s="634"/>
      <c r="DQ37" s="634"/>
      <c r="DR37" s="634"/>
      <c r="DS37" s="634"/>
      <c r="DT37" s="634"/>
      <c r="DU37" s="634"/>
      <c r="DV37" s="635"/>
      <c r="DW37" s="624">
        <v>4.7</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7137167</v>
      </c>
      <c r="S38" s="622"/>
      <c r="T38" s="622"/>
      <c r="U38" s="622"/>
      <c r="V38" s="622"/>
      <c r="W38" s="622"/>
      <c r="X38" s="622"/>
      <c r="Y38" s="623"/>
      <c r="Z38" s="659">
        <v>20</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17876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7704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2638029</v>
      </c>
      <c r="CS38" s="622"/>
      <c r="CT38" s="622"/>
      <c r="CU38" s="622"/>
      <c r="CV38" s="622"/>
      <c r="CW38" s="622"/>
      <c r="CX38" s="622"/>
      <c r="CY38" s="623"/>
      <c r="CZ38" s="624">
        <v>7.7</v>
      </c>
      <c r="DA38" s="636"/>
      <c r="DB38" s="636"/>
      <c r="DC38" s="637"/>
      <c r="DD38" s="627">
        <v>2102900</v>
      </c>
      <c r="DE38" s="622"/>
      <c r="DF38" s="622"/>
      <c r="DG38" s="622"/>
      <c r="DH38" s="622"/>
      <c r="DI38" s="622"/>
      <c r="DJ38" s="622"/>
      <c r="DK38" s="623"/>
      <c r="DL38" s="627">
        <v>1954290</v>
      </c>
      <c r="DM38" s="622"/>
      <c r="DN38" s="622"/>
      <c r="DO38" s="622"/>
      <c r="DP38" s="622"/>
      <c r="DQ38" s="622"/>
      <c r="DR38" s="622"/>
      <c r="DS38" s="622"/>
      <c r="DT38" s="622"/>
      <c r="DU38" s="622"/>
      <c r="DV38" s="623"/>
      <c r="DW38" s="624">
        <v>12.1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12002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421867</v>
      </c>
      <c r="CS39" s="634"/>
      <c r="CT39" s="634"/>
      <c r="CU39" s="634"/>
      <c r="CV39" s="634"/>
      <c r="CW39" s="634"/>
      <c r="CX39" s="634"/>
      <c r="CY39" s="635"/>
      <c r="CZ39" s="624">
        <v>1.2</v>
      </c>
      <c r="DA39" s="636"/>
      <c r="DB39" s="636"/>
      <c r="DC39" s="637"/>
      <c r="DD39" s="627">
        <v>71950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58867</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2325</v>
      </c>
      <c r="CS40" s="622"/>
      <c r="CT40" s="622"/>
      <c r="CU40" s="622"/>
      <c r="CV40" s="622"/>
      <c r="CW40" s="622"/>
      <c r="CX40" s="622"/>
      <c r="CY40" s="623"/>
      <c r="CZ40" s="624">
        <v>0</v>
      </c>
      <c r="DA40" s="636"/>
      <c r="DB40" s="636"/>
      <c r="DC40" s="637"/>
      <c r="DD40" s="627">
        <v>84</v>
      </c>
      <c r="DE40" s="622"/>
      <c r="DF40" s="622"/>
      <c r="DG40" s="622"/>
      <c r="DH40" s="622"/>
      <c r="DI40" s="622"/>
      <c r="DJ40" s="622"/>
      <c r="DK40" s="623"/>
      <c r="DL40" s="627">
        <v>84</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35746619</v>
      </c>
      <c r="S41" s="646"/>
      <c r="T41" s="646"/>
      <c r="U41" s="646"/>
      <c r="V41" s="646"/>
      <c r="W41" s="646"/>
      <c r="X41" s="646"/>
      <c r="Y41" s="649"/>
      <c r="Z41" s="650">
        <v>100</v>
      </c>
      <c r="AA41" s="650"/>
      <c r="AB41" s="650"/>
      <c r="AC41" s="650"/>
      <c r="AD41" s="651">
        <v>16071571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627342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2010687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342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2219522</v>
      </c>
      <c r="CS42" s="634"/>
      <c r="CT42" s="634"/>
      <c r="CU42" s="634"/>
      <c r="CV42" s="634"/>
      <c r="CW42" s="634"/>
      <c r="CX42" s="634"/>
      <c r="CY42" s="635"/>
      <c r="CZ42" s="624">
        <v>6.5</v>
      </c>
      <c r="DA42" s="636"/>
      <c r="DB42" s="636"/>
      <c r="DC42" s="637"/>
      <c r="DD42" s="627">
        <v>484925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94480</v>
      </c>
      <c r="CS43" s="634"/>
      <c r="CT43" s="634"/>
      <c r="CU43" s="634"/>
      <c r="CV43" s="634"/>
      <c r="CW43" s="634"/>
      <c r="CX43" s="634"/>
      <c r="CY43" s="635"/>
      <c r="CZ43" s="624">
        <v>0.3</v>
      </c>
      <c r="DA43" s="636"/>
      <c r="DB43" s="636"/>
      <c r="DC43" s="637"/>
      <c r="DD43" s="627">
        <v>94480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2219081</v>
      </c>
      <c r="CS44" s="622"/>
      <c r="CT44" s="622"/>
      <c r="CU44" s="622"/>
      <c r="CV44" s="622"/>
      <c r="CW44" s="622"/>
      <c r="CX44" s="622"/>
      <c r="CY44" s="623"/>
      <c r="CZ44" s="624">
        <v>6.5</v>
      </c>
      <c r="DA44" s="625"/>
      <c r="DB44" s="625"/>
      <c r="DC44" s="626"/>
      <c r="DD44" s="627">
        <v>484484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419952</v>
      </c>
      <c r="CS45" s="634"/>
      <c r="CT45" s="634"/>
      <c r="CU45" s="634"/>
      <c r="CV45" s="634"/>
      <c r="CW45" s="634"/>
      <c r="CX45" s="634"/>
      <c r="CY45" s="635"/>
      <c r="CZ45" s="624">
        <v>1.2</v>
      </c>
      <c r="DA45" s="636"/>
      <c r="DB45" s="636"/>
      <c r="DC45" s="637"/>
      <c r="DD45" s="627">
        <v>37925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1799129</v>
      </c>
      <c r="CS46" s="622"/>
      <c r="CT46" s="622"/>
      <c r="CU46" s="622"/>
      <c r="CV46" s="622"/>
      <c r="CW46" s="622"/>
      <c r="CX46" s="622"/>
      <c r="CY46" s="623"/>
      <c r="CZ46" s="624">
        <v>5.3</v>
      </c>
      <c r="DA46" s="625"/>
      <c r="DB46" s="625"/>
      <c r="DC46" s="626"/>
      <c r="DD46" s="627">
        <v>446559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441</v>
      </c>
      <c r="CS47" s="634"/>
      <c r="CT47" s="634"/>
      <c r="CU47" s="634"/>
      <c r="CV47" s="634"/>
      <c r="CW47" s="634"/>
      <c r="CX47" s="634"/>
      <c r="CY47" s="635"/>
      <c r="CZ47" s="624">
        <v>0</v>
      </c>
      <c r="DA47" s="636"/>
      <c r="DB47" s="636"/>
      <c r="DC47" s="637"/>
      <c r="DD47" s="627">
        <v>441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34246598</v>
      </c>
      <c r="CS49" s="606"/>
      <c r="CT49" s="606"/>
      <c r="CU49" s="606"/>
      <c r="CV49" s="606"/>
      <c r="CW49" s="606"/>
      <c r="CX49" s="606"/>
      <c r="CY49" s="607"/>
      <c r="CZ49" s="608">
        <v>100</v>
      </c>
      <c r="DA49" s="609"/>
      <c r="DB49" s="609"/>
      <c r="DC49" s="610"/>
      <c r="DD49" s="611">
        <v>18714228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VpmSjsZvdL7qOixVoxCiv2W5bIvT5lH/RjCho6xXDh1SI82bOGoDyCAbb9UFZEOPrTYH5P8eYHJj99w8eXhcQ==" saltValue="EMbfWOIJ+YsuMLJtTGxy2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2" t="s">
        <v>353</v>
      </c>
      <c r="DK2" s="1093"/>
      <c r="DL2" s="1093"/>
      <c r="DM2" s="1093"/>
      <c r="DN2" s="1093"/>
      <c r="DO2" s="1094"/>
      <c r="DP2" s="216"/>
      <c r="DQ2" s="1092" t="s">
        <v>354</v>
      </c>
      <c r="DR2" s="1093"/>
      <c r="DS2" s="1093"/>
      <c r="DT2" s="1093"/>
      <c r="DU2" s="1093"/>
      <c r="DV2" s="1093"/>
      <c r="DW2" s="1093"/>
      <c r="DX2" s="1093"/>
      <c r="DY2" s="1093"/>
      <c r="DZ2" s="109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5"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5" t="s">
        <v>371</v>
      </c>
      <c r="DH5" s="1086"/>
      <c r="DI5" s="1086"/>
      <c r="DJ5" s="1086"/>
      <c r="DK5" s="1087"/>
      <c r="DL5" s="1085" t="s">
        <v>372</v>
      </c>
      <c r="DM5" s="1086"/>
      <c r="DN5" s="1086"/>
      <c r="DO5" s="1086"/>
      <c r="DP5" s="1087"/>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6"/>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8"/>
      <c r="DH6" s="1089"/>
      <c r="DI6" s="1089"/>
      <c r="DJ6" s="1089"/>
      <c r="DK6" s="1090"/>
      <c r="DL6" s="1088"/>
      <c r="DM6" s="1089"/>
      <c r="DN6" s="1089"/>
      <c r="DO6" s="1089"/>
      <c r="DP6" s="1090"/>
      <c r="DQ6" s="1004"/>
      <c r="DR6" s="1005"/>
      <c r="DS6" s="1005"/>
      <c r="DT6" s="1005"/>
      <c r="DU6" s="1006"/>
      <c r="DV6" s="1004"/>
      <c r="DW6" s="1005"/>
      <c r="DX6" s="1005"/>
      <c r="DY6" s="1005"/>
      <c r="DZ6" s="1016"/>
      <c r="EA6" s="222"/>
    </row>
    <row r="7" spans="1:131" s="223" customFormat="1" ht="26.25" customHeight="1" thickTop="1" x14ac:dyDescent="0.2">
      <c r="A7" s="224">
        <v>1</v>
      </c>
      <c r="B7" s="1048" t="s">
        <v>374</v>
      </c>
      <c r="C7" s="1049"/>
      <c r="D7" s="1049"/>
      <c r="E7" s="1049"/>
      <c r="F7" s="1049"/>
      <c r="G7" s="1049"/>
      <c r="H7" s="1049"/>
      <c r="I7" s="1049"/>
      <c r="J7" s="1049"/>
      <c r="K7" s="1049"/>
      <c r="L7" s="1049"/>
      <c r="M7" s="1049"/>
      <c r="N7" s="1049"/>
      <c r="O7" s="1049"/>
      <c r="P7" s="1050"/>
      <c r="Q7" s="1103">
        <v>35753</v>
      </c>
      <c r="R7" s="1104"/>
      <c r="S7" s="1104"/>
      <c r="T7" s="1104"/>
      <c r="U7" s="1104"/>
      <c r="V7" s="1104">
        <v>34257</v>
      </c>
      <c r="W7" s="1104"/>
      <c r="X7" s="1104"/>
      <c r="Y7" s="1104"/>
      <c r="Z7" s="1104"/>
      <c r="AA7" s="1104">
        <f>Q7-V7</f>
        <v>1496</v>
      </c>
      <c r="AB7" s="1104"/>
      <c r="AC7" s="1104"/>
      <c r="AD7" s="1104"/>
      <c r="AE7" s="1105"/>
      <c r="AF7" s="1106">
        <v>1374</v>
      </c>
      <c r="AG7" s="1107"/>
      <c r="AH7" s="1107"/>
      <c r="AI7" s="1107"/>
      <c r="AJ7" s="1108"/>
      <c r="AK7" s="1109">
        <v>636</v>
      </c>
      <c r="AL7" s="1110"/>
      <c r="AM7" s="1110"/>
      <c r="AN7" s="1110"/>
      <c r="AO7" s="1110"/>
      <c r="AP7" s="1110">
        <v>27262</v>
      </c>
      <c r="AQ7" s="1110"/>
      <c r="AR7" s="1110"/>
      <c r="AS7" s="1110"/>
      <c r="AT7" s="1110"/>
      <c r="AU7" s="1111"/>
      <c r="AV7" s="1111"/>
      <c r="AW7" s="1111"/>
      <c r="AX7" s="1111"/>
      <c r="AY7" s="1112"/>
      <c r="AZ7" s="220"/>
      <c r="BA7" s="220"/>
      <c r="BB7" s="220"/>
      <c r="BC7" s="220"/>
      <c r="BD7" s="220"/>
      <c r="BE7" s="221"/>
      <c r="BF7" s="221"/>
      <c r="BG7" s="221"/>
      <c r="BH7" s="221"/>
      <c r="BI7" s="221"/>
      <c r="BJ7" s="221"/>
      <c r="BK7" s="221"/>
      <c r="BL7" s="221"/>
      <c r="BM7" s="221"/>
      <c r="BN7" s="221"/>
      <c r="BO7" s="221"/>
      <c r="BP7" s="221"/>
      <c r="BQ7" s="224">
        <v>1</v>
      </c>
      <c r="BR7" s="225"/>
      <c r="BS7" s="1100" t="s">
        <v>553</v>
      </c>
      <c r="BT7" s="1101"/>
      <c r="BU7" s="1101"/>
      <c r="BV7" s="1101"/>
      <c r="BW7" s="1101"/>
      <c r="BX7" s="1101"/>
      <c r="BY7" s="1101"/>
      <c r="BZ7" s="1101"/>
      <c r="CA7" s="1101"/>
      <c r="CB7" s="1101"/>
      <c r="CC7" s="1101"/>
      <c r="CD7" s="1101"/>
      <c r="CE7" s="1101"/>
      <c r="CF7" s="1101"/>
      <c r="CG7" s="1113"/>
      <c r="CH7" s="1097">
        <v>14</v>
      </c>
      <c r="CI7" s="1098"/>
      <c r="CJ7" s="1098"/>
      <c r="CK7" s="1098"/>
      <c r="CL7" s="1099"/>
      <c r="CM7" s="1097">
        <v>51</v>
      </c>
      <c r="CN7" s="1098"/>
      <c r="CO7" s="1098"/>
      <c r="CP7" s="1098"/>
      <c r="CQ7" s="1099"/>
      <c r="CR7" s="1097">
        <v>10</v>
      </c>
      <c r="CS7" s="1098"/>
      <c r="CT7" s="1098"/>
      <c r="CU7" s="1098"/>
      <c r="CV7" s="1099"/>
      <c r="CW7" s="1097">
        <v>31</v>
      </c>
      <c r="CX7" s="1098"/>
      <c r="CY7" s="1098"/>
      <c r="CZ7" s="1098"/>
      <c r="DA7" s="1099"/>
      <c r="DB7" s="1097" t="s">
        <v>561</v>
      </c>
      <c r="DC7" s="1098"/>
      <c r="DD7" s="1098"/>
      <c r="DE7" s="1098"/>
      <c r="DF7" s="1099"/>
      <c r="DG7" s="1097" t="s">
        <v>561</v>
      </c>
      <c r="DH7" s="1098"/>
      <c r="DI7" s="1098"/>
      <c r="DJ7" s="1098"/>
      <c r="DK7" s="1099"/>
      <c r="DL7" s="1097" t="s">
        <v>561</v>
      </c>
      <c r="DM7" s="1098"/>
      <c r="DN7" s="1098"/>
      <c r="DO7" s="1098"/>
      <c r="DP7" s="1099"/>
      <c r="DQ7" s="1097" t="s">
        <v>561</v>
      </c>
      <c r="DR7" s="1098"/>
      <c r="DS7" s="1098"/>
      <c r="DT7" s="1098"/>
      <c r="DU7" s="1099"/>
      <c r="DV7" s="1100"/>
      <c r="DW7" s="1101"/>
      <c r="DX7" s="1101"/>
      <c r="DY7" s="1101"/>
      <c r="DZ7" s="1102"/>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103</v>
      </c>
      <c r="R8" s="1039"/>
      <c r="S8" s="1039"/>
      <c r="T8" s="1039"/>
      <c r="U8" s="1039"/>
      <c r="V8" s="1039">
        <v>97</v>
      </c>
      <c r="W8" s="1039"/>
      <c r="X8" s="1039"/>
      <c r="Y8" s="1039"/>
      <c r="Z8" s="1039"/>
      <c r="AA8" s="1039">
        <f>Q8-V8</f>
        <v>6</v>
      </c>
      <c r="AB8" s="1039"/>
      <c r="AC8" s="1039"/>
      <c r="AD8" s="1039"/>
      <c r="AE8" s="1040"/>
      <c r="AF8" s="1035">
        <v>2</v>
      </c>
      <c r="AG8" s="1036"/>
      <c r="AH8" s="1036"/>
      <c r="AI8" s="1036"/>
      <c r="AJ8" s="1037"/>
      <c r="AK8" s="1081">
        <v>79</v>
      </c>
      <c r="AL8" s="1082"/>
      <c r="AM8" s="1082"/>
      <c r="AN8" s="1082"/>
      <c r="AO8" s="1082"/>
      <c r="AP8" s="1082">
        <v>239</v>
      </c>
      <c r="AQ8" s="1082"/>
      <c r="AR8" s="1082"/>
      <c r="AS8" s="1082"/>
      <c r="AT8" s="1082"/>
      <c r="AU8" s="1083"/>
      <c r="AV8" s="1083"/>
      <c r="AW8" s="1083"/>
      <c r="AX8" s="1083"/>
      <c r="AY8" s="1084"/>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1"/>
      <c r="AL9" s="1082"/>
      <c r="AM9" s="1082"/>
      <c r="AN9" s="1082"/>
      <c r="AO9" s="1082"/>
      <c r="AP9" s="1082"/>
      <c r="AQ9" s="1082"/>
      <c r="AR9" s="1082"/>
      <c r="AS9" s="1082"/>
      <c r="AT9" s="1082"/>
      <c r="AU9" s="1083"/>
      <c r="AV9" s="1083"/>
      <c r="AW9" s="1083"/>
      <c r="AX9" s="1083"/>
      <c r="AY9" s="1084"/>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1"/>
      <c r="AL10" s="1082"/>
      <c r="AM10" s="1082"/>
      <c r="AN10" s="1082"/>
      <c r="AO10" s="1082"/>
      <c r="AP10" s="1082"/>
      <c r="AQ10" s="1082"/>
      <c r="AR10" s="1082"/>
      <c r="AS10" s="1082"/>
      <c r="AT10" s="1082"/>
      <c r="AU10" s="1083"/>
      <c r="AV10" s="1083"/>
      <c r="AW10" s="1083"/>
      <c r="AX10" s="1083"/>
      <c r="AY10" s="1084"/>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1"/>
      <c r="AL11" s="1082"/>
      <c r="AM11" s="1082"/>
      <c r="AN11" s="1082"/>
      <c r="AO11" s="1082"/>
      <c r="AP11" s="1082"/>
      <c r="AQ11" s="1082"/>
      <c r="AR11" s="1082"/>
      <c r="AS11" s="1082"/>
      <c r="AT11" s="1082"/>
      <c r="AU11" s="1083"/>
      <c r="AV11" s="1083"/>
      <c r="AW11" s="1083"/>
      <c r="AX11" s="1083"/>
      <c r="AY11" s="1084"/>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1"/>
      <c r="AL12" s="1082"/>
      <c r="AM12" s="1082"/>
      <c r="AN12" s="1082"/>
      <c r="AO12" s="1082"/>
      <c r="AP12" s="1082"/>
      <c r="AQ12" s="1082"/>
      <c r="AR12" s="1082"/>
      <c r="AS12" s="1082"/>
      <c r="AT12" s="1082"/>
      <c r="AU12" s="1083"/>
      <c r="AV12" s="1083"/>
      <c r="AW12" s="1083"/>
      <c r="AX12" s="1083"/>
      <c r="AY12" s="1084"/>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1"/>
      <c r="AL13" s="1082"/>
      <c r="AM13" s="1082"/>
      <c r="AN13" s="1082"/>
      <c r="AO13" s="1082"/>
      <c r="AP13" s="1082"/>
      <c r="AQ13" s="1082"/>
      <c r="AR13" s="1082"/>
      <c r="AS13" s="1082"/>
      <c r="AT13" s="1082"/>
      <c r="AU13" s="1083"/>
      <c r="AV13" s="1083"/>
      <c r="AW13" s="1083"/>
      <c r="AX13" s="1083"/>
      <c r="AY13" s="1084"/>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1"/>
      <c r="AL14" s="1082"/>
      <c r="AM14" s="1082"/>
      <c r="AN14" s="1082"/>
      <c r="AO14" s="1082"/>
      <c r="AP14" s="1082"/>
      <c r="AQ14" s="1082"/>
      <c r="AR14" s="1082"/>
      <c r="AS14" s="1082"/>
      <c r="AT14" s="1082"/>
      <c r="AU14" s="1083"/>
      <c r="AV14" s="1083"/>
      <c r="AW14" s="1083"/>
      <c r="AX14" s="1083"/>
      <c r="AY14" s="1084"/>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1"/>
      <c r="AL15" s="1082"/>
      <c r="AM15" s="1082"/>
      <c r="AN15" s="1082"/>
      <c r="AO15" s="1082"/>
      <c r="AP15" s="1082"/>
      <c r="AQ15" s="1082"/>
      <c r="AR15" s="1082"/>
      <c r="AS15" s="1082"/>
      <c r="AT15" s="1082"/>
      <c r="AU15" s="1083"/>
      <c r="AV15" s="1083"/>
      <c r="AW15" s="1083"/>
      <c r="AX15" s="1083"/>
      <c r="AY15" s="1084"/>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1"/>
      <c r="AL16" s="1082"/>
      <c r="AM16" s="1082"/>
      <c r="AN16" s="1082"/>
      <c r="AO16" s="1082"/>
      <c r="AP16" s="1082"/>
      <c r="AQ16" s="1082"/>
      <c r="AR16" s="1082"/>
      <c r="AS16" s="1082"/>
      <c r="AT16" s="1082"/>
      <c r="AU16" s="1083"/>
      <c r="AV16" s="1083"/>
      <c r="AW16" s="1083"/>
      <c r="AX16" s="1083"/>
      <c r="AY16" s="1084"/>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1"/>
      <c r="AL17" s="1082"/>
      <c r="AM17" s="1082"/>
      <c r="AN17" s="1082"/>
      <c r="AO17" s="1082"/>
      <c r="AP17" s="1082"/>
      <c r="AQ17" s="1082"/>
      <c r="AR17" s="1082"/>
      <c r="AS17" s="1082"/>
      <c r="AT17" s="1082"/>
      <c r="AU17" s="1083"/>
      <c r="AV17" s="1083"/>
      <c r="AW17" s="1083"/>
      <c r="AX17" s="1083"/>
      <c r="AY17" s="1084"/>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1"/>
      <c r="AL18" s="1082"/>
      <c r="AM18" s="1082"/>
      <c r="AN18" s="1082"/>
      <c r="AO18" s="1082"/>
      <c r="AP18" s="1082"/>
      <c r="AQ18" s="1082"/>
      <c r="AR18" s="1082"/>
      <c r="AS18" s="1082"/>
      <c r="AT18" s="1082"/>
      <c r="AU18" s="1083"/>
      <c r="AV18" s="1083"/>
      <c r="AW18" s="1083"/>
      <c r="AX18" s="1083"/>
      <c r="AY18" s="1084"/>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1"/>
      <c r="AL19" s="1082"/>
      <c r="AM19" s="1082"/>
      <c r="AN19" s="1082"/>
      <c r="AO19" s="1082"/>
      <c r="AP19" s="1082"/>
      <c r="AQ19" s="1082"/>
      <c r="AR19" s="1082"/>
      <c r="AS19" s="1082"/>
      <c r="AT19" s="1082"/>
      <c r="AU19" s="1083"/>
      <c r="AV19" s="1083"/>
      <c r="AW19" s="1083"/>
      <c r="AX19" s="1083"/>
      <c r="AY19" s="1084"/>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1"/>
      <c r="AL20" s="1082"/>
      <c r="AM20" s="1082"/>
      <c r="AN20" s="1082"/>
      <c r="AO20" s="1082"/>
      <c r="AP20" s="1082"/>
      <c r="AQ20" s="1082"/>
      <c r="AR20" s="1082"/>
      <c r="AS20" s="1082"/>
      <c r="AT20" s="1082"/>
      <c r="AU20" s="1083"/>
      <c r="AV20" s="1083"/>
      <c r="AW20" s="1083"/>
      <c r="AX20" s="1083"/>
      <c r="AY20" s="1084"/>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1"/>
      <c r="AL21" s="1082"/>
      <c r="AM21" s="1082"/>
      <c r="AN21" s="1082"/>
      <c r="AO21" s="1082"/>
      <c r="AP21" s="1082"/>
      <c r="AQ21" s="1082"/>
      <c r="AR21" s="1082"/>
      <c r="AS21" s="1082"/>
      <c r="AT21" s="1082"/>
      <c r="AU21" s="1083"/>
      <c r="AV21" s="1083"/>
      <c r="AW21" s="1083"/>
      <c r="AX21" s="1083"/>
      <c r="AY21" s="1084"/>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4"/>
      <c r="R22" s="1075"/>
      <c r="S22" s="1075"/>
      <c r="T22" s="1075"/>
      <c r="U22" s="1075"/>
      <c r="V22" s="1075"/>
      <c r="W22" s="1075"/>
      <c r="X22" s="1075"/>
      <c r="Y22" s="1075"/>
      <c r="Z22" s="1075"/>
      <c r="AA22" s="1075"/>
      <c r="AB22" s="1075"/>
      <c r="AC22" s="1075"/>
      <c r="AD22" s="1075"/>
      <c r="AE22" s="1076"/>
      <c r="AF22" s="1035"/>
      <c r="AG22" s="1036"/>
      <c r="AH22" s="1036"/>
      <c r="AI22" s="1036"/>
      <c r="AJ22" s="1037"/>
      <c r="AK22" s="1077"/>
      <c r="AL22" s="1078"/>
      <c r="AM22" s="1078"/>
      <c r="AN22" s="1078"/>
      <c r="AO22" s="1078"/>
      <c r="AP22" s="1078"/>
      <c r="AQ22" s="1078"/>
      <c r="AR22" s="1078"/>
      <c r="AS22" s="1078"/>
      <c r="AT22" s="1078"/>
      <c r="AU22" s="1079"/>
      <c r="AV22" s="1079"/>
      <c r="AW22" s="1079"/>
      <c r="AX22" s="1079"/>
      <c r="AY22" s="1080"/>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8">
        <v>35747</v>
      </c>
      <c r="R23" s="1062"/>
      <c r="S23" s="1062"/>
      <c r="T23" s="1062"/>
      <c r="U23" s="1062"/>
      <c r="V23" s="1062">
        <v>34247</v>
      </c>
      <c r="W23" s="1062"/>
      <c r="X23" s="1062"/>
      <c r="Y23" s="1062"/>
      <c r="Z23" s="1062"/>
      <c r="AA23" s="1062">
        <f>Q23-V23</f>
        <v>1500</v>
      </c>
      <c r="AB23" s="1062"/>
      <c r="AC23" s="1062"/>
      <c r="AD23" s="1062"/>
      <c r="AE23" s="1069"/>
      <c r="AF23" s="1070">
        <v>1376</v>
      </c>
      <c r="AG23" s="1062"/>
      <c r="AH23" s="1062"/>
      <c r="AI23" s="1062"/>
      <c r="AJ23" s="1071"/>
      <c r="AK23" s="1072"/>
      <c r="AL23" s="1073"/>
      <c r="AM23" s="1073"/>
      <c r="AN23" s="1073"/>
      <c r="AO23" s="1073"/>
      <c r="AP23" s="1062">
        <f>AP7+AP8</f>
        <v>27501</v>
      </c>
      <c r="AQ23" s="1062"/>
      <c r="AR23" s="1062"/>
      <c r="AS23" s="1062"/>
      <c r="AT23" s="1062"/>
      <c r="AU23" s="1063"/>
      <c r="AV23" s="1063"/>
      <c r="AW23" s="1063"/>
      <c r="AX23" s="1063"/>
      <c r="AY23" s="1064"/>
      <c r="AZ23" s="1065" t="s">
        <v>122</v>
      </c>
      <c r="BA23" s="1066"/>
      <c r="BB23" s="1066"/>
      <c r="BC23" s="1066"/>
      <c r="BD23" s="1067"/>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1" t="s">
        <v>379</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60" t="s">
        <v>380</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6" t="s">
        <v>384</v>
      </c>
      <c r="AG26" s="1008"/>
      <c r="AH26" s="1008"/>
      <c r="AI26" s="1008"/>
      <c r="AJ26" s="1057"/>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8"/>
      <c r="AG27" s="1011"/>
      <c r="AH27" s="1011"/>
      <c r="AI27" s="1011"/>
      <c r="AJ27" s="1059"/>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8" t="s">
        <v>389</v>
      </c>
      <c r="C28" s="1049"/>
      <c r="D28" s="1049"/>
      <c r="E28" s="1049"/>
      <c r="F28" s="1049"/>
      <c r="G28" s="1049"/>
      <c r="H28" s="1049"/>
      <c r="I28" s="1049"/>
      <c r="J28" s="1049"/>
      <c r="K28" s="1049"/>
      <c r="L28" s="1049"/>
      <c r="M28" s="1049"/>
      <c r="N28" s="1049"/>
      <c r="O28" s="1049"/>
      <c r="P28" s="1050"/>
      <c r="Q28" s="1051">
        <v>5981</v>
      </c>
      <c r="R28" s="1052"/>
      <c r="S28" s="1052"/>
      <c r="T28" s="1052"/>
      <c r="U28" s="1052"/>
      <c r="V28" s="1052">
        <v>5915</v>
      </c>
      <c r="W28" s="1052"/>
      <c r="X28" s="1052"/>
      <c r="Y28" s="1052"/>
      <c r="Z28" s="1052"/>
      <c r="AA28" s="1052">
        <f>Q28-V28</f>
        <v>66</v>
      </c>
      <c r="AB28" s="1052"/>
      <c r="AC28" s="1052"/>
      <c r="AD28" s="1052"/>
      <c r="AE28" s="1053"/>
      <c r="AF28" s="1054">
        <v>66</v>
      </c>
      <c r="AG28" s="1052"/>
      <c r="AH28" s="1052"/>
      <c r="AI28" s="1052"/>
      <c r="AJ28" s="1055"/>
      <c r="AK28" s="1043">
        <f>ROUND((185805000+440536657)/1000000,0)</f>
        <v>626</v>
      </c>
      <c r="AL28" s="1044"/>
      <c r="AM28" s="1044"/>
      <c r="AN28" s="1044"/>
      <c r="AO28" s="1044"/>
      <c r="AP28" s="1044" t="s">
        <v>560</v>
      </c>
      <c r="AQ28" s="1044"/>
      <c r="AR28" s="1044"/>
      <c r="AS28" s="1044"/>
      <c r="AT28" s="1044"/>
      <c r="AU28" s="1044" t="s">
        <v>560</v>
      </c>
      <c r="AV28" s="1044"/>
      <c r="AW28" s="1044"/>
      <c r="AX28" s="1044"/>
      <c r="AY28" s="1044"/>
      <c r="AZ28" s="1045" t="s">
        <v>560</v>
      </c>
      <c r="BA28" s="1045"/>
      <c r="BB28" s="1045"/>
      <c r="BC28" s="1045"/>
      <c r="BD28" s="1045"/>
      <c r="BE28" s="1046"/>
      <c r="BF28" s="1046"/>
      <c r="BG28" s="1046"/>
      <c r="BH28" s="1046"/>
      <c r="BI28" s="1047"/>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6397</v>
      </c>
      <c r="R29" s="1039"/>
      <c r="S29" s="1039"/>
      <c r="T29" s="1039"/>
      <c r="U29" s="1039"/>
      <c r="V29" s="1039">
        <v>6301</v>
      </c>
      <c r="W29" s="1039"/>
      <c r="X29" s="1039"/>
      <c r="Y29" s="1039"/>
      <c r="Z29" s="1039"/>
      <c r="AA29" s="1040">
        <f>Q29-V29</f>
        <v>96</v>
      </c>
      <c r="AB29" s="1036"/>
      <c r="AC29" s="1036"/>
      <c r="AD29" s="1036"/>
      <c r="AE29" s="1037"/>
      <c r="AF29" s="1035">
        <v>96</v>
      </c>
      <c r="AG29" s="1036"/>
      <c r="AH29" s="1036"/>
      <c r="AI29" s="1036"/>
      <c r="AJ29" s="1037"/>
      <c r="AK29" s="980">
        <v>928</v>
      </c>
      <c r="AL29" s="971"/>
      <c r="AM29" s="971"/>
      <c r="AN29" s="971"/>
      <c r="AO29" s="971"/>
      <c r="AP29" s="971" t="s">
        <v>560</v>
      </c>
      <c r="AQ29" s="971"/>
      <c r="AR29" s="971"/>
      <c r="AS29" s="971"/>
      <c r="AT29" s="971"/>
      <c r="AU29" s="971" t="s">
        <v>560</v>
      </c>
      <c r="AV29" s="971"/>
      <c r="AW29" s="971"/>
      <c r="AX29" s="971"/>
      <c r="AY29" s="971"/>
      <c r="AZ29" s="1041" t="s">
        <v>560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1036</v>
      </c>
      <c r="R30" s="1039"/>
      <c r="S30" s="1039"/>
      <c r="T30" s="1039"/>
      <c r="U30" s="1039"/>
      <c r="V30" s="1039">
        <v>1035</v>
      </c>
      <c r="W30" s="1039"/>
      <c r="X30" s="1039"/>
      <c r="Y30" s="1039"/>
      <c r="Z30" s="1039"/>
      <c r="AA30" s="1040">
        <f t="shared" ref="AA30:AA32" si="0">Q30-V30</f>
        <v>1</v>
      </c>
      <c r="AB30" s="1036"/>
      <c r="AC30" s="1036"/>
      <c r="AD30" s="1036"/>
      <c r="AE30" s="1037"/>
      <c r="AF30" s="1035">
        <v>1</v>
      </c>
      <c r="AG30" s="1036"/>
      <c r="AH30" s="1036"/>
      <c r="AI30" s="1036"/>
      <c r="AJ30" s="1037"/>
      <c r="AK30" s="980">
        <v>248</v>
      </c>
      <c r="AL30" s="971"/>
      <c r="AM30" s="971"/>
      <c r="AN30" s="971"/>
      <c r="AO30" s="971"/>
      <c r="AP30" s="971" t="s">
        <v>560</v>
      </c>
      <c r="AQ30" s="971"/>
      <c r="AR30" s="971"/>
      <c r="AS30" s="971"/>
      <c r="AT30" s="971"/>
      <c r="AU30" s="971" t="s">
        <v>560</v>
      </c>
      <c r="AV30" s="971"/>
      <c r="AW30" s="971"/>
      <c r="AX30" s="971"/>
      <c r="AY30" s="971"/>
      <c r="AZ30" s="1041" t="s">
        <v>560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f>ROUND((1904997146-162142713)/1000000,0)</f>
        <v>1743</v>
      </c>
      <c r="R31" s="1039"/>
      <c r="S31" s="1039"/>
      <c r="T31" s="1039"/>
      <c r="U31" s="1039"/>
      <c r="V31" s="1040">
        <f>ROUND((1651898930-75597999-24558700)/1000000,0)</f>
        <v>1552</v>
      </c>
      <c r="W31" s="1036"/>
      <c r="X31" s="1036"/>
      <c r="Y31" s="1036"/>
      <c r="Z31" s="1042"/>
      <c r="AA31" s="1040">
        <f t="shared" si="0"/>
        <v>191</v>
      </c>
      <c r="AB31" s="1036"/>
      <c r="AC31" s="1036"/>
      <c r="AD31" s="1036"/>
      <c r="AE31" s="1037"/>
      <c r="AF31" s="1035">
        <v>2440</v>
      </c>
      <c r="AG31" s="1036"/>
      <c r="AH31" s="1036"/>
      <c r="AI31" s="1036"/>
      <c r="AJ31" s="1037"/>
      <c r="AK31" s="980">
        <v>17</v>
      </c>
      <c r="AL31" s="971"/>
      <c r="AM31" s="971"/>
      <c r="AN31" s="971"/>
      <c r="AO31" s="971"/>
      <c r="AP31" s="971">
        <v>807</v>
      </c>
      <c r="AQ31" s="971"/>
      <c r="AR31" s="971"/>
      <c r="AS31" s="971"/>
      <c r="AT31" s="971"/>
      <c r="AU31" s="971">
        <v>32</v>
      </c>
      <c r="AV31" s="971"/>
      <c r="AW31" s="971"/>
      <c r="AX31" s="971"/>
      <c r="AY31" s="971"/>
      <c r="AZ31" s="1041" t="s">
        <v>560</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2592</v>
      </c>
      <c r="R32" s="1039"/>
      <c r="S32" s="1039"/>
      <c r="T32" s="1039"/>
      <c r="U32" s="1039"/>
      <c r="V32" s="1040">
        <v>2149</v>
      </c>
      <c r="W32" s="1036"/>
      <c r="X32" s="1036"/>
      <c r="Y32" s="1036"/>
      <c r="Z32" s="1042"/>
      <c r="AA32" s="1040">
        <f t="shared" si="0"/>
        <v>443</v>
      </c>
      <c r="AB32" s="1036"/>
      <c r="AC32" s="1036"/>
      <c r="AD32" s="1036"/>
      <c r="AE32" s="1037"/>
      <c r="AF32" s="1035">
        <v>1719</v>
      </c>
      <c r="AG32" s="1036"/>
      <c r="AH32" s="1036"/>
      <c r="AI32" s="1036"/>
      <c r="AJ32" s="1037"/>
      <c r="AK32" s="980">
        <v>1281</v>
      </c>
      <c r="AL32" s="971"/>
      <c r="AM32" s="971"/>
      <c r="AN32" s="971"/>
      <c r="AO32" s="971"/>
      <c r="AP32" s="971">
        <v>7723</v>
      </c>
      <c r="AQ32" s="971"/>
      <c r="AR32" s="971"/>
      <c r="AS32" s="971"/>
      <c r="AT32" s="971"/>
      <c r="AU32" s="971">
        <v>3646</v>
      </c>
      <c r="AV32" s="971"/>
      <c r="AW32" s="971"/>
      <c r="AX32" s="971"/>
      <c r="AY32" s="971"/>
      <c r="AZ32" s="1041" t="s">
        <v>560</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4322</v>
      </c>
      <c r="AG63" s="959"/>
      <c r="AH63" s="959"/>
      <c r="AI63" s="959"/>
      <c r="AJ63" s="1022"/>
      <c r="AK63" s="1023"/>
      <c r="AL63" s="963"/>
      <c r="AM63" s="963"/>
      <c r="AN63" s="963"/>
      <c r="AO63" s="963"/>
      <c r="AP63" s="959">
        <f>AP31+AP32</f>
        <v>8530</v>
      </c>
      <c r="AQ63" s="959"/>
      <c r="AR63" s="959"/>
      <c r="AS63" s="959"/>
      <c r="AT63" s="959"/>
      <c r="AU63" s="959">
        <f>AU31+AU32</f>
        <v>3678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554</v>
      </c>
      <c r="C68" s="986"/>
      <c r="D68" s="986"/>
      <c r="E68" s="986"/>
      <c r="F68" s="986"/>
      <c r="G68" s="986"/>
      <c r="H68" s="986"/>
      <c r="I68" s="986"/>
      <c r="J68" s="986"/>
      <c r="K68" s="986"/>
      <c r="L68" s="986"/>
      <c r="M68" s="986"/>
      <c r="N68" s="986"/>
      <c r="O68" s="986"/>
      <c r="P68" s="987"/>
      <c r="Q68" s="988">
        <v>15213</v>
      </c>
      <c r="R68" s="982"/>
      <c r="S68" s="982"/>
      <c r="T68" s="982"/>
      <c r="U68" s="982"/>
      <c r="V68" s="982">
        <v>15014</v>
      </c>
      <c r="W68" s="982"/>
      <c r="X68" s="982"/>
      <c r="Y68" s="982"/>
      <c r="Z68" s="982"/>
      <c r="AA68" s="982">
        <f>Q68-V68-1</f>
        <v>198</v>
      </c>
      <c r="AB68" s="982"/>
      <c r="AC68" s="982"/>
      <c r="AD68" s="982"/>
      <c r="AE68" s="982"/>
      <c r="AF68" s="982">
        <v>198</v>
      </c>
      <c r="AG68" s="982"/>
      <c r="AH68" s="982"/>
      <c r="AI68" s="982"/>
      <c r="AJ68" s="982"/>
      <c r="AK68" s="982">
        <v>470</v>
      </c>
      <c r="AL68" s="982"/>
      <c r="AM68" s="982"/>
      <c r="AN68" s="982"/>
      <c r="AO68" s="982"/>
      <c r="AP68" s="982">
        <v>4568</v>
      </c>
      <c r="AQ68" s="982"/>
      <c r="AR68" s="982"/>
      <c r="AS68" s="982"/>
      <c r="AT68" s="982"/>
      <c r="AU68" s="982">
        <v>421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555</v>
      </c>
      <c r="C69" s="975"/>
      <c r="D69" s="975"/>
      <c r="E69" s="975"/>
      <c r="F69" s="975"/>
      <c r="G69" s="975"/>
      <c r="H69" s="975"/>
      <c r="I69" s="975"/>
      <c r="J69" s="975"/>
      <c r="K69" s="975"/>
      <c r="L69" s="975"/>
      <c r="M69" s="975"/>
      <c r="N69" s="975"/>
      <c r="O69" s="975"/>
      <c r="P69" s="976"/>
      <c r="Q69" s="977">
        <v>4475</v>
      </c>
      <c r="R69" s="971"/>
      <c r="S69" s="971"/>
      <c r="T69" s="971"/>
      <c r="U69" s="971"/>
      <c r="V69" s="971">
        <v>4456</v>
      </c>
      <c r="W69" s="971"/>
      <c r="X69" s="971"/>
      <c r="Y69" s="971"/>
      <c r="Z69" s="971"/>
      <c r="AA69" s="971">
        <f>Q69-V69</f>
        <v>19</v>
      </c>
      <c r="AB69" s="971"/>
      <c r="AC69" s="971"/>
      <c r="AD69" s="971"/>
      <c r="AE69" s="971"/>
      <c r="AF69" s="971">
        <v>19</v>
      </c>
      <c r="AG69" s="971"/>
      <c r="AH69" s="971"/>
      <c r="AI69" s="971"/>
      <c r="AJ69" s="971"/>
      <c r="AK69" s="971">
        <v>50</v>
      </c>
      <c r="AL69" s="971"/>
      <c r="AM69" s="971"/>
      <c r="AN69" s="971"/>
      <c r="AO69" s="971"/>
      <c r="AP69" s="971" t="s">
        <v>561</v>
      </c>
      <c r="AQ69" s="971"/>
      <c r="AR69" s="971"/>
      <c r="AS69" s="971"/>
      <c r="AT69" s="971"/>
      <c r="AU69" s="971" t="s">
        <v>561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556</v>
      </c>
      <c r="C70" s="975"/>
      <c r="D70" s="975"/>
      <c r="E70" s="975"/>
      <c r="F70" s="975"/>
      <c r="G70" s="975"/>
      <c r="H70" s="975"/>
      <c r="I70" s="975"/>
      <c r="J70" s="975"/>
      <c r="K70" s="975"/>
      <c r="L70" s="975"/>
      <c r="M70" s="975"/>
      <c r="N70" s="975"/>
      <c r="O70" s="975"/>
      <c r="P70" s="976"/>
      <c r="Q70" s="977">
        <v>276</v>
      </c>
      <c r="R70" s="971"/>
      <c r="S70" s="971"/>
      <c r="T70" s="971"/>
      <c r="U70" s="971"/>
      <c r="V70" s="971">
        <v>223</v>
      </c>
      <c r="W70" s="971"/>
      <c r="X70" s="971"/>
      <c r="Y70" s="971"/>
      <c r="Z70" s="971"/>
      <c r="AA70" s="971">
        <f t="shared" ref="AA70:AA71" si="1">Q70-V70</f>
        <v>53</v>
      </c>
      <c r="AB70" s="971"/>
      <c r="AC70" s="971"/>
      <c r="AD70" s="971"/>
      <c r="AE70" s="971"/>
      <c r="AF70" s="971">
        <v>53</v>
      </c>
      <c r="AG70" s="971"/>
      <c r="AH70" s="971"/>
      <c r="AI70" s="971"/>
      <c r="AJ70" s="971"/>
      <c r="AK70" s="971">
        <v>127</v>
      </c>
      <c r="AL70" s="971"/>
      <c r="AM70" s="971"/>
      <c r="AN70" s="971"/>
      <c r="AO70" s="971"/>
      <c r="AP70" s="971" t="s">
        <v>561</v>
      </c>
      <c r="AQ70" s="971"/>
      <c r="AR70" s="971"/>
      <c r="AS70" s="971"/>
      <c r="AT70" s="971"/>
      <c r="AU70" s="971" t="s">
        <v>561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557</v>
      </c>
      <c r="C71" s="975"/>
      <c r="D71" s="975"/>
      <c r="E71" s="975"/>
      <c r="F71" s="975"/>
      <c r="G71" s="975"/>
      <c r="H71" s="975"/>
      <c r="I71" s="975"/>
      <c r="J71" s="975"/>
      <c r="K71" s="975"/>
      <c r="L71" s="975"/>
      <c r="M71" s="975"/>
      <c r="N71" s="975"/>
      <c r="O71" s="975"/>
      <c r="P71" s="976"/>
      <c r="Q71" s="977">
        <v>134</v>
      </c>
      <c r="R71" s="971"/>
      <c r="S71" s="971"/>
      <c r="T71" s="971"/>
      <c r="U71" s="971"/>
      <c r="V71" s="971">
        <v>133</v>
      </c>
      <c r="W71" s="971"/>
      <c r="X71" s="971"/>
      <c r="Y71" s="971"/>
      <c r="Z71" s="971"/>
      <c r="AA71" s="971">
        <f t="shared" si="1"/>
        <v>1</v>
      </c>
      <c r="AB71" s="971"/>
      <c r="AC71" s="971"/>
      <c r="AD71" s="971"/>
      <c r="AE71" s="971"/>
      <c r="AF71" s="971">
        <v>1</v>
      </c>
      <c r="AG71" s="971"/>
      <c r="AH71" s="971"/>
      <c r="AI71" s="971"/>
      <c r="AJ71" s="971"/>
      <c r="AK71" s="971">
        <v>28</v>
      </c>
      <c r="AL71" s="971"/>
      <c r="AM71" s="971"/>
      <c r="AN71" s="971"/>
      <c r="AO71" s="971"/>
      <c r="AP71" s="971" t="s">
        <v>561</v>
      </c>
      <c r="AQ71" s="971"/>
      <c r="AR71" s="971"/>
      <c r="AS71" s="971"/>
      <c r="AT71" s="971"/>
      <c r="AU71" s="971" t="s">
        <v>561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558</v>
      </c>
      <c r="C72" s="975"/>
      <c r="D72" s="975"/>
      <c r="E72" s="975"/>
      <c r="F72" s="975"/>
      <c r="G72" s="975"/>
      <c r="H72" s="975"/>
      <c r="I72" s="975"/>
      <c r="J72" s="975"/>
      <c r="K72" s="975"/>
      <c r="L72" s="975"/>
      <c r="M72" s="975"/>
      <c r="N72" s="975"/>
      <c r="O72" s="975"/>
      <c r="P72" s="976"/>
      <c r="Q72" s="977">
        <v>187</v>
      </c>
      <c r="R72" s="971"/>
      <c r="S72" s="971"/>
      <c r="T72" s="971"/>
      <c r="U72" s="971"/>
      <c r="V72" s="971">
        <v>176</v>
      </c>
      <c r="W72" s="971"/>
      <c r="X72" s="971"/>
      <c r="Y72" s="971"/>
      <c r="Z72" s="971"/>
      <c r="AA72" s="971">
        <f t="shared" ref="AA72" si="2">Q72-V72</f>
        <v>11</v>
      </c>
      <c r="AB72" s="971"/>
      <c r="AC72" s="971"/>
      <c r="AD72" s="971"/>
      <c r="AE72" s="971"/>
      <c r="AF72" s="971">
        <v>11</v>
      </c>
      <c r="AG72" s="971"/>
      <c r="AH72" s="971"/>
      <c r="AI72" s="971"/>
      <c r="AJ72" s="971"/>
      <c r="AK72" s="971">
        <v>87</v>
      </c>
      <c r="AL72" s="971"/>
      <c r="AM72" s="971"/>
      <c r="AN72" s="971"/>
      <c r="AO72" s="971"/>
      <c r="AP72" s="971" t="s">
        <v>561</v>
      </c>
      <c r="AQ72" s="971"/>
      <c r="AR72" s="971"/>
      <c r="AS72" s="971"/>
      <c r="AT72" s="971"/>
      <c r="AU72" s="971" t="s">
        <v>561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559</v>
      </c>
      <c r="C73" s="975"/>
      <c r="D73" s="975"/>
      <c r="E73" s="975"/>
      <c r="F73" s="975"/>
      <c r="G73" s="975"/>
      <c r="H73" s="975"/>
      <c r="I73" s="975"/>
      <c r="J73" s="975"/>
      <c r="K73" s="975"/>
      <c r="L73" s="975"/>
      <c r="M73" s="975"/>
      <c r="N73" s="975"/>
      <c r="O73" s="975"/>
      <c r="P73" s="976"/>
      <c r="Q73" s="977">
        <v>27673</v>
      </c>
      <c r="R73" s="971"/>
      <c r="S73" s="971"/>
      <c r="T73" s="971"/>
      <c r="U73" s="971"/>
      <c r="V73" s="971">
        <v>27644</v>
      </c>
      <c r="W73" s="971"/>
      <c r="X73" s="971"/>
      <c r="Y73" s="971"/>
      <c r="Z73" s="971"/>
      <c r="AA73" s="971">
        <f t="shared" ref="AA73" si="3">Q73-V73</f>
        <v>29</v>
      </c>
      <c r="AB73" s="971"/>
      <c r="AC73" s="971"/>
      <c r="AD73" s="971"/>
      <c r="AE73" s="971"/>
      <c r="AF73" s="971">
        <v>29</v>
      </c>
      <c r="AG73" s="971"/>
      <c r="AH73" s="971"/>
      <c r="AI73" s="971"/>
      <c r="AJ73" s="971"/>
      <c r="AK73" s="971">
        <v>57</v>
      </c>
      <c r="AL73" s="971"/>
      <c r="AM73" s="971"/>
      <c r="AN73" s="971"/>
      <c r="AO73" s="971"/>
      <c r="AP73" s="971" t="s">
        <v>561</v>
      </c>
      <c r="AQ73" s="971"/>
      <c r="AR73" s="971"/>
      <c r="AS73" s="971"/>
      <c r="AT73" s="971"/>
      <c r="AU73" s="971" t="s">
        <v>561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2654623</v>
      </c>
      <c r="AB110" s="889"/>
      <c r="AC110" s="889"/>
      <c r="AD110" s="889"/>
      <c r="AE110" s="890"/>
      <c r="AF110" s="891">
        <v>2501214</v>
      </c>
      <c r="AG110" s="889"/>
      <c r="AH110" s="889"/>
      <c r="AI110" s="889"/>
      <c r="AJ110" s="890"/>
      <c r="AK110" s="891">
        <v>2317275</v>
      </c>
      <c r="AL110" s="889"/>
      <c r="AM110" s="889"/>
      <c r="AN110" s="889"/>
      <c r="AO110" s="890"/>
      <c r="AP110" s="892">
        <v>16.899999999999999</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23238885</v>
      </c>
      <c r="BR110" s="842"/>
      <c r="BS110" s="842"/>
      <c r="BT110" s="842"/>
      <c r="BU110" s="842"/>
      <c r="BV110" s="842">
        <v>22606209</v>
      </c>
      <c r="BW110" s="842"/>
      <c r="BX110" s="842"/>
      <c r="BY110" s="842"/>
      <c r="BZ110" s="842"/>
      <c r="CA110" s="842">
        <v>27500923</v>
      </c>
      <c r="CB110" s="842"/>
      <c r="CC110" s="842"/>
      <c r="CD110" s="842"/>
      <c r="CE110" s="842"/>
      <c r="CF110" s="866">
        <v>200.2</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6217314</v>
      </c>
      <c r="BR112" s="817"/>
      <c r="BS112" s="817"/>
      <c r="BT112" s="817"/>
      <c r="BU112" s="817"/>
      <c r="BV112" s="817">
        <v>5583624</v>
      </c>
      <c r="BW112" s="817"/>
      <c r="BX112" s="817"/>
      <c r="BY112" s="817"/>
      <c r="BZ112" s="817"/>
      <c r="CA112" s="817">
        <v>5337626</v>
      </c>
      <c r="CB112" s="817"/>
      <c r="CC112" s="817"/>
      <c r="CD112" s="817"/>
      <c r="CE112" s="817"/>
      <c r="CF112" s="875">
        <v>38.799999999999997</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1026141</v>
      </c>
      <c r="AB113" s="919"/>
      <c r="AC113" s="919"/>
      <c r="AD113" s="919"/>
      <c r="AE113" s="920"/>
      <c r="AF113" s="921">
        <v>992925</v>
      </c>
      <c r="AG113" s="919"/>
      <c r="AH113" s="919"/>
      <c r="AI113" s="919"/>
      <c r="AJ113" s="920"/>
      <c r="AK113" s="921">
        <v>975706</v>
      </c>
      <c r="AL113" s="919"/>
      <c r="AM113" s="919"/>
      <c r="AN113" s="919"/>
      <c r="AO113" s="920"/>
      <c r="AP113" s="922">
        <v>7.1</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445457</v>
      </c>
      <c r="BR113" s="817"/>
      <c r="BS113" s="817"/>
      <c r="BT113" s="817"/>
      <c r="BU113" s="817"/>
      <c r="BV113" s="817">
        <v>426840</v>
      </c>
      <c r="BW113" s="817"/>
      <c r="BX113" s="817"/>
      <c r="BY113" s="817"/>
      <c r="BZ113" s="817"/>
      <c r="CA113" s="817">
        <v>421474</v>
      </c>
      <c r="CB113" s="817"/>
      <c r="CC113" s="817"/>
      <c r="CD113" s="817"/>
      <c r="CE113" s="817"/>
      <c r="CF113" s="875">
        <v>3.1</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70936</v>
      </c>
      <c r="AB114" s="780"/>
      <c r="AC114" s="780"/>
      <c r="AD114" s="780"/>
      <c r="AE114" s="781"/>
      <c r="AF114" s="782">
        <v>59170</v>
      </c>
      <c r="AG114" s="780"/>
      <c r="AH114" s="780"/>
      <c r="AI114" s="780"/>
      <c r="AJ114" s="781"/>
      <c r="AK114" s="782">
        <v>69726</v>
      </c>
      <c r="AL114" s="780"/>
      <c r="AM114" s="780"/>
      <c r="AN114" s="780"/>
      <c r="AO114" s="781"/>
      <c r="AP114" s="824">
        <v>0.5</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2627893</v>
      </c>
      <c r="BR114" s="817"/>
      <c r="BS114" s="817"/>
      <c r="BT114" s="817"/>
      <c r="BU114" s="817"/>
      <c r="BV114" s="817">
        <v>2817010</v>
      </c>
      <c r="BW114" s="817"/>
      <c r="BX114" s="817"/>
      <c r="BY114" s="817"/>
      <c r="BZ114" s="817"/>
      <c r="CA114" s="817">
        <v>2879067</v>
      </c>
      <c r="CB114" s="817"/>
      <c r="CC114" s="817"/>
      <c r="CD114" s="817"/>
      <c r="CE114" s="817"/>
      <c r="CF114" s="875">
        <v>21</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3751700</v>
      </c>
      <c r="AB117" s="903"/>
      <c r="AC117" s="903"/>
      <c r="AD117" s="903"/>
      <c r="AE117" s="904"/>
      <c r="AF117" s="905">
        <v>3553309</v>
      </c>
      <c r="AG117" s="903"/>
      <c r="AH117" s="903"/>
      <c r="AI117" s="903"/>
      <c r="AJ117" s="904"/>
      <c r="AK117" s="905">
        <v>3362707</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32529549</v>
      </c>
      <c r="BR119" s="845"/>
      <c r="BS119" s="845"/>
      <c r="BT119" s="845"/>
      <c r="BU119" s="845"/>
      <c r="BV119" s="845">
        <v>31433683</v>
      </c>
      <c r="BW119" s="845"/>
      <c r="BX119" s="845"/>
      <c r="BY119" s="845"/>
      <c r="BZ119" s="845"/>
      <c r="CA119" s="845">
        <v>36139090</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4913984</v>
      </c>
      <c r="BR120" s="842"/>
      <c r="BS120" s="842"/>
      <c r="BT120" s="842"/>
      <c r="BU120" s="842"/>
      <c r="BV120" s="842">
        <v>5918417</v>
      </c>
      <c r="BW120" s="842"/>
      <c r="BX120" s="842"/>
      <c r="BY120" s="842"/>
      <c r="BZ120" s="842"/>
      <c r="CA120" s="842">
        <v>6680654</v>
      </c>
      <c r="CB120" s="842"/>
      <c r="CC120" s="842"/>
      <c r="CD120" s="842"/>
      <c r="CE120" s="842"/>
      <c r="CF120" s="866">
        <v>48.6</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6157244</v>
      </c>
      <c r="DH120" s="842"/>
      <c r="DI120" s="842"/>
      <c r="DJ120" s="842"/>
      <c r="DK120" s="842"/>
      <c r="DL120" s="842">
        <v>5533184</v>
      </c>
      <c r="DM120" s="842"/>
      <c r="DN120" s="842"/>
      <c r="DO120" s="842"/>
      <c r="DP120" s="842"/>
      <c r="DQ120" s="842">
        <v>5289988</v>
      </c>
      <c r="DR120" s="842"/>
      <c r="DS120" s="842"/>
      <c r="DT120" s="842"/>
      <c r="DU120" s="842"/>
      <c r="DV120" s="843">
        <v>38.5</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2861382</v>
      </c>
      <c r="BR121" s="817"/>
      <c r="BS121" s="817"/>
      <c r="BT121" s="817"/>
      <c r="BU121" s="817"/>
      <c r="BV121" s="817">
        <v>2734265</v>
      </c>
      <c r="BW121" s="817"/>
      <c r="BX121" s="817"/>
      <c r="BY121" s="817"/>
      <c r="BZ121" s="817"/>
      <c r="CA121" s="817">
        <v>2539465</v>
      </c>
      <c r="CB121" s="817"/>
      <c r="CC121" s="817"/>
      <c r="CD121" s="817"/>
      <c r="CE121" s="817"/>
      <c r="CF121" s="875">
        <v>18.5</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60070</v>
      </c>
      <c r="DH121" s="817"/>
      <c r="DI121" s="817"/>
      <c r="DJ121" s="817"/>
      <c r="DK121" s="817"/>
      <c r="DL121" s="817">
        <v>50440</v>
      </c>
      <c r="DM121" s="817"/>
      <c r="DN121" s="817"/>
      <c r="DO121" s="817"/>
      <c r="DP121" s="817"/>
      <c r="DQ121" s="817">
        <v>47638</v>
      </c>
      <c r="DR121" s="817"/>
      <c r="DS121" s="817"/>
      <c r="DT121" s="817"/>
      <c r="DU121" s="817"/>
      <c r="DV121" s="794">
        <v>0.3</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20513564</v>
      </c>
      <c r="BR122" s="845"/>
      <c r="BS122" s="845"/>
      <c r="BT122" s="845"/>
      <c r="BU122" s="845"/>
      <c r="BV122" s="845">
        <v>19471718</v>
      </c>
      <c r="BW122" s="845"/>
      <c r="BX122" s="845"/>
      <c r="BY122" s="845"/>
      <c r="BZ122" s="845"/>
      <c r="CA122" s="845">
        <v>20750276</v>
      </c>
      <c r="CB122" s="845"/>
      <c r="CC122" s="845"/>
      <c r="CD122" s="845"/>
      <c r="CE122" s="845"/>
      <c r="CF122" s="846">
        <v>151</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28288930</v>
      </c>
      <c r="BR123" s="833"/>
      <c r="BS123" s="833"/>
      <c r="BT123" s="833"/>
      <c r="BU123" s="833"/>
      <c r="BV123" s="833">
        <v>28124400</v>
      </c>
      <c r="BW123" s="833"/>
      <c r="BX123" s="833"/>
      <c r="BY123" s="833"/>
      <c r="BZ123" s="833"/>
      <c r="CA123" s="833">
        <v>29970395</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32.5</v>
      </c>
      <c r="BR124" s="831"/>
      <c r="BS124" s="831"/>
      <c r="BT124" s="831"/>
      <c r="BU124" s="831"/>
      <c r="BV124" s="831">
        <v>24.8</v>
      </c>
      <c r="BW124" s="831"/>
      <c r="BX124" s="831"/>
      <c r="BY124" s="831"/>
      <c r="BZ124" s="831"/>
      <c r="CA124" s="831">
        <v>44.8</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404165</v>
      </c>
      <c r="AB128" s="801"/>
      <c r="AC128" s="801"/>
      <c r="AD128" s="801"/>
      <c r="AE128" s="802"/>
      <c r="AF128" s="803">
        <v>416382</v>
      </c>
      <c r="AG128" s="801"/>
      <c r="AH128" s="801"/>
      <c r="AI128" s="801"/>
      <c r="AJ128" s="802"/>
      <c r="AK128" s="803">
        <v>459079</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12.73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15137632</v>
      </c>
      <c r="AB129" s="780"/>
      <c r="AC129" s="780"/>
      <c r="AD129" s="780"/>
      <c r="AE129" s="781"/>
      <c r="AF129" s="782">
        <v>15344133</v>
      </c>
      <c r="AG129" s="780"/>
      <c r="AH129" s="780"/>
      <c r="AI129" s="780"/>
      <c r="AJ129" s="781"/>
      <c r="AK129" s="782">
        <v>15681160</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17.73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2103794</v>
      </c>
      <c r="AB130" s="780"/>
      <c r="AC130" s="780"/>
      <c r="AD130" s="780"/>
      <c r="AE130" s="781"/>
      <c r="AF130" s="782">
        <v>2041890</v>
      </c>
      <c r="AG130" s="780"/>
      <c r="AH130" s="780"/>
      <c r="AI130" s="780"/>
      <c r="AJ130" s="781"/>
      <c r="AK130" s="782">
        <v>1941310</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8.1999999999999993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13033838</v>
      </c>
      <c r="AB131" s="764"/>
      <c r="AC131" s="764"/>
      <c r="AD131" s="764"/>
      <c r="AE131" s="765"/>
      <c r="AF131" s="766">
        <v>13302243</v>
      </c>
      <c r="AG131" s="764"/>
      <c r="AH131" s="764"/>
      <c r="AI131" s="764"/>
      <c r="AJ131" s="765"/>
      <c r="AK131" s="766">
        <v>13739850</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44.8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9.5424003279999994</v>
      </c>
      <c r="AB132" s="745"/>
      <c r="AC132" s="745"/>
      <c r="AD132" s="745"/>
      <c r="AE132" s="746"/>
      <c r="AF132" s="747">
        <v>8.2319726079999995</v>
      </c>
      <c r="AG132" s="745"/>
      <c r="AH132" s="745"/>
      <c r="AI132" s="745"/>
      <c r="AJ132" s="746"/>
      <c r="AK132" s="747">
        <v>7.0038464759999997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10</v>
      </c>
      <c r="AB133" s="724"/>
      <c r="AC133" s="724"/>
      <c r="AD133" s="724"/>
      <c r="AE133" s="725"/>
      <c r="AF133" s="723">
        <v>9.1999999999999993</v>
      </c>
      <c r="AG133" s="724"/>
      <c r="AH133" s="724"/>
      <c r="AI133" s="724"/>
      <c r="AJ133" s="725"/>
      <c r="AK133" s="723">
        <v>8.1999999999999993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9E+Tyu+2ghxkka5XFFVWdr7vz0NGCmwkmzthrBJF9hhRBH+1dlewY0xU7SHNnlDbQrtrZehN0HyuRDvGO+6ICQ==" saltValue="d4r8v8Fga5HuXU+6GUuJp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7Sn7j7uXSyFV+hqOLCwBMDNusQ1Z6pM8ygGXH6Po/M8ruQxVF4XfbVtbmLs6cWPvHnlsMdxP6yOC9GovFkjBIw==" saltValue="GGCamhn6PzqBwIfTr1R/j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LlIuFnjAYIBALQ5C3ReCWkP83ddF3ThBTdKyk79Nt5PN3vA0zcvEJlF5Db9eJ8/VvzNZC2rzGdnBrsen0+ZEQ==" saltValue="GFkDzZ/4TF8lPt0gVeHAA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483</v>
      </c>
      <c r="AL9" s="1132"/>
      <c r="AM9" s="1132"/>
      <c r="AN9" s="1133"/>
      <c r="AO9" s="269">
        <v>5331999</v>
      </c>
      <c r="AP9" s="269">
        <v>87862</v>
      </c>
      <c r="AQ9" s="270">
        <v>72348</v>
      </c>
      <c r="AR9" s="271">
        <v>21.4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484</v>
      </c>
      <c r="AL10" s="1132"/>
      <c r="AM10" s="1132"/>
      <c r="AN10" s="1133"/>
      <c r="AO10" s="272">
        <v>603125</v>
      </c>
      <c r="AP10" s="272">
        <v>9938</v>
      </c>
      <c r="AQ10" s="273">
        <v>6364</v>
      </c>
      <c r="AR10" s="274">
        <v>56.2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485</v>
      </c>
      <c r="AL11" s="1132"/>
      <c r="AM11" s="1132"/>
      <c r="AN11" s="1133"/>
      <c r="AO11" s="272" t="s">
        <v>486</v>
      </c>
      <c r="AP11" s="272" t="s">
        <v>486</v>
      </c>
      <c r="AQ11" s="273">
        <v>1262</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487</v>
      </c>
      <c r="AL12" s="1132"/>
      <c r="AM12" s="1132"/>
      <c r="AN12" s="1133"/>
      <c r="AO12" s="272" t="s">
        <v>486</v>
      </c>
      <c r="AP12" s="272" t="s">
        <v>486</v>
      </c>
      <c r="AQ12" s="273">
        <v>10</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488</v>
      </c>
      <c r="AL13" s="1132"/>
      <c r="AM13" s="1132"/>
      <c r="AN13" s="1133"/>
      <c r="AO13" s="272">
        <v>202539</v>
      </c>
      <c r="AP13" s="272">
        <v>3337</v>
      </c>
      <c r="AQ13" s="273">
        <v>3257</v>
      </c>
      <c r="AR13" s="274">
        <v>2.5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489</v>
      </c>
      <c r="AL14" s="1132"/>
      <c r="AM14" s="1132"/>
      <c r="AN14" s="1133"/>
      <c r="AO14" s="272">
        <v>94480</v>
      </c>
      <c r="AP14" s="272">
        <v>1557</v>
      </c>
      <c r="AQ14" s="273">
        <v>1617</v>
      </c>
      <c r="AR14" s="274">
        <v>-3.7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490</v>
      </c>
      <c r="AL15" s="1135"/>
      <c r="AM15" s="1135"/>
      <c r="AN15" s="1136"/>
      <c r="AO15" s="272">
        <v>-231884</v>
      </c>
      <c r="AP15" s="272">
        <v>-3821</v>
      </c>
      <c r="AQ15" s="273">
        <v>-3947</v>
      </c>
      <c r="AR15" s="274">
        <v>-3.2</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177</v>
      </c>
      <c r="AL16" s="1135"/>
      <c r="AM16" s="1135"/>
      <c r="AN16" s="1136"/>
      <c r="AO16" s="272">
        <v>6000259</v>
      </c>
      <c r="AP16" s="272">
        <v>98874</v>
      </c>
      <c r="AQ16" s="273">
        <v>80912</v>
      </c>
      <c r="AR16" s="274">
        <v>22.2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495</v>
      </c>
      <c r="AL21" s="1138"/>
      <c r="AM21" s="1138"/>
      <c r="AN21" s="1139"/>
      <c r="AO21" s="285">
        <v>7.86</v>
      </c>
      <c r="AP21" s="286">
        <v>6.71</v>
      </c>
      <c r="AQ21" s="287">
        <v>1.1499999999999999</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496</v>
      </c>
      <c r="AL22" s="1138"/>
      <c r="AM22" s="1138"/>
      <c r="AN22" s="1139"/>
      <c r="AO22" s="290">
        <v>100.8</v>
      </c>
      <c r="AP22" s="291">
        <v>98.3</v>
      </c>
      <c r="AQ22" s="292">
        <v>2.5</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30" t="s">
        <v>497</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500</v>
      </c>
      <c r="AL32" s="1122"/>
      <c r="AM32" s="1122"/>
      <c r="AN32" s="1123"/>
      <c r="AO32" s="300">
        <v>2317275</v>
      </c>
      <c r="AP32" s="300">
        <v>38185</v>
      </c>
      <c r="AQ32" s="301">
        <v>34344</v>
      </c>
      <c r="AR32" s="302">
        <v>11.2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501</v>
      </c>
      <c r="AL33" s="1122"/>
      <c r="AM33" s="1122"/>
      <c r="AN33" s="1123"/>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502</v>
      </c>
      <c r="AL34" s="1122"/>
      <c r="AM34" s="1122"/>
      <c r="AN34" s="1123"/>
      <c r="AO34" s="300" t="s">
        <v>486</v>
      </c>
      <c r="AP34" s="300" t="s">
        <v>486</v>
      </c>
      <c r="AQ34" s="301">
        <v>3</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503</v>
      </c>
      <c r="AL35" s="1122"/>
      <c r="AM35" s="1122"/>
      <c r="AN35" s="1123"/>
      <c r="AO35" s="300">
        <v>975706</v>
      </c>
      <c r="AP35" s="300">
        <v>16078</v>
      </c>
      <c r="AQ35" s="301">
        <v>7806</v>
      </c>
      <c r="AR35" s="302">
        <v>106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504</v>
      </c>
      <c r="AL36" s="1122"/>
      <c r="AM36" s="1122"/>
      <c r="AN36" s="1123"/>
      <c r="AO36" s="300">
        <v>69726</v>
      </c>
      <c r="AP36" s="300">
        <v>1149</v>
      </c>
      <c r="AQ36" s="301">
        <v>1690</v>
      </c>
      <c r="AR36" s="302">
        <v>-32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505</v>
      </c>
      <c r="AL37" s="1122"/>
      <c r="AM37" s="1122"/>
      <c r="AN37" s="1123"/>
      <c r="AO37" s="300" t="s">
        <v>486</v>
      </c>
      <c r="AP37" s="300" t="s">
        <v>486</v>
      </c>
      <c r="AQ37" s="301">
        <v>666</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506</v>
      </c>
      <c r="AL38" s="1125"/>
      <c r="AM38" s="1125"/>
      <c r="AN38" s="1126"/>
      <c r="AO38" s="303" t="s">
        <v>486</v>
      </c>
      <c r="AP38" s="303" t="s">
        <v>486</v>
      </c>
      <c r="AQ38" s="304">
        <v>3</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507</v>
      </c>
      <c r="AL39" s="1125"/>
      <c r="AM39" s="1125"/>
      <c r="AN39" s="1126"/>
      <c r="AO39" s="300">
        <v>-459079</v>
      </c>
      <c r="AP39" s="300">
        <v>-7565</v>
      </c>
      <c r="AQ39" s="301">
        <v>-5822</v>
      </c>
      <c r="AR39" s="302">
        <v>29.9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508</v>
      </c>
      <c r="AL40" s="1122"/>
      <c r="AM40" s="1122"/>
      <c r="AN40" s="1123"/>
      <c r="AO40" s="300">
        <v>-1941310</v>
      </c>
      <c r="AP40" s="300">
        <v>-31989</v>
      </c>
      <c r="AQ40" s="301">
        <v>-26710</v>
      </c>
      <c r="AR40" s="302">
        <v>19.8</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287</v>
      </c>
      <c r="AL41" s="1128"/>
      <c r="AM41" s="1128"/>
      <c r="AN41" s="1129"/>
      <c r="AO41" s="300">
        <v>962318</v>
      </c>
      <c r="AP41" s="300">
        <v>15857</v>
      </c>
      <c r="AQ41" s="301">
        <v>11979</v>
      </c>
      <c r="AR41" s="302">
        <v>32.4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478</v>
      </c>
      <c r="AN49" s="1116" t="s">
        <v>511</v>
      </c>
      <c r="AO49" s="1117"/>
      <c r="AP49" s="1117"/>
      <c r="AQ49" s="1117"/>
      <c r="AR49" s="1118"/>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2868071</v>
      </c>
      <c r="AN51" s="322">
        <v>44795</v>
      </c>
      <c r="AO51" s="323">
        <v>137.30000000000001</v>
      </c>
      <c r="AP51" s="324">
        <v>45483</v>
      </c>
      <c r="AQ51" s="325">
        <v>-0.2</v>
      </c>
      <c r="AR51" s="326">
        <v>137.5</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1358543</v>
      </c>
      <c r="AN52" s="330">
        <v>21218</v>
      </c>
      <c r="AO52" s="331">
        <v>100.2</v>
      </c>
      <c r="AP52" s="332">
        <v>24241</v>
      </c>
      <c r="AQ52" s="333">
        <v>0.4</v>
      </c>
      <c r="AR52" s="334">
        <v>99.8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3682099</v>
      </c>
      <c r="AN53" s="322">
        <v>58286</v>
      </c>
      <c r="AO53" s="323">
        <v>30.1</v>
      </c>
      <c r="AP53" s="324">
        <v>45945</v>
      </c>
      <c r="AQ53" s="325">
        <v>1</v>
      </c>
      <c r="AR53" s="326">
        <v>29.1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1824452</v>
      </c>
      <c r="AN54" s="330">
        <v>28880</v>
      </c>
      <c r="AO54" s="331">
        <v>36.1</v>
      </c>
      <c r="AP54" s="332">
        <v>25180</v>
      </c>
      <c r="AQ54" s="333">
        <v>3.9</v>
      </c>
      <c r="AR54" s="334">
        <v>32.200000000000003</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2364635</v>
      </c>
      <c r="AN55" s="322">
        <v>38090</v>
      </c>
      <c r="AO55" s="323">
        <v>-34.6</v>
      </c>
      <c r="AP55" s="324">
        <v>44475</v>
      </c>
      <c r="AQ55" s="325">
        <v>-3.2</v>
      </c>
      <c r="AR55" s="326">
        <v>-31.4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826286</v>
      </c>
      <c r="AN56" s="330">
        <v>13310</v>
      </c>
      <c r="AO56" s="331">
        <v>-53.9</v>
      </c>
      <c r="AP56" s="332">
        <v>24780</v>
      </c>
      <c r="AQ56" s="333">
        <v>-1.6</v>
      </c>
      <c r="AR56" s="334">
        <v>-52.3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1174482</v>
      </c>
      <c r="AN57" s="322">
        <v>19151</v>
      </c>
      <c r="AO57" s="323">
        <v>-49.7</v>
      </c>
      <c r="AP57" s="324">
        <v>45982</v>
      </c>
      <c r="AQ57" s="325">
        <v>3.4</v>
      </c>
      <c r="AR57" s="326">
        <v>-53.1</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869335</v>
      </c>
      <c r="AN58" s="330">
        <v>14175</v>
      </c>
      <c r="AO58" s="331">
        <v>6.5</v>
      </c>
      <c r="AP58" s="332">
        <v>25583</v>
      </c>
      <c r="AQ58" s="333">
        <v>3.2</v>
      </c>
      <c r="AR58" s="334">
        <v>3.3</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2219081</v>
      </c>
      <c r="AN59" s="322">
        <v>36567</v>
      </c>
      <c r="AO59" s="323">
        <v>90.9</v>
      </c>
      <c r="AP59" s="324">
        <v>50538</v>
      </c>
      <c r="AQ59" s="325">
        <v>9.9</v>
      </c>
      <c r="AR59" s="326">
        <v>81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1799129</v>
      </c>
      <c r="AN60" s="330">
        <v>29647</v>
      </c>
      <c r="AO60" s="331">
        <v>109.1</v>
      </c>
      <c r="AP60" s="332">
        <v>29053</v>
      </c>
      <c r="AQ60" s="333">
        <v>13.6</v>
      </c>
      <c r="AR60" s="334">
        <v>95.5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2461674</v>
      </c>
      <c r="AN61" s="337">
        <v>39378</v>
      </c>
      <c r="AO61" s="338">
        <v>34.799999999999997</v>
      </c>
      <c r="AP61" s="339">
        <v>46485</v>
      </c>
      <c r="AQ61" s="340">
        <v>2.2000000000000002</v>
      </c>
      <c r="AR61" s="326">
        <v>32.6</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1335549</v>
      </c>
      <c r="AN62" s="330">
        <v>21446</v>
      </c>
      <c r="AO62" s="331">
        <v>39.6</v>
      </c>
      <c r="AP62" s="332">
        <v>25767</v>
      </c>
      <c r="AQ62" s="333">
        <v>3.9</v>
      </c>
      <c r="AR62" s="334">
        <v>35.700000000000003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B03wNPGGJCiMJpH53V0cf1UjpjMAMB4QLO93hX8SE9tvnJ4j2KgmFyUvi6wd48/X0H8mEZYs+HHKr4SIyQzWNw==" saltValue="2qG14siq6PA1zU1/onF7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cRk8bi89CdnZLiXjpKJbGD3LOKYO01L6W2TazuvDUgjaQJAEShMsWk6U5pcB6sZ8pzqeHsp6t0qYA7LriFeiGg==" saltValue="wsAXQNVmjm6WwA1QQUSY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4Cr3JlFjDPixkjczHWxMoCLKj/iLJugeW6IOwc3LuEcsXE4YkGXJeUd1KNg5W++GP3wjiSX7giL/smjsBiCkgA==" saltValue="oJDM6+4hiW3YbznFweYYt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40" t="s">
        <v>3</v>
      </c>
      <c r="D47" s="1140"/>
      <c r="E47" s="1141"/>
      <c r="F47" s="11">
        <v>7.07</v>
      </c>
      <c r="G47" s="12">
        <v>7.44</v>
      </c>
      <c r="H47" s="12">
        <v>16.190000000000001</v>
      </c>
      <c r="I47" s="12">
        <v>21.84</v>
      </c>
      <c r="J47" s="13">
        <v>25.22</v>
      </c>
    </row>
    <row r="48" spans="2:10" ht="57.75" customHeight="1" x14ac:dyDescent="0.2">
      <c r="B48" s="14"/>
      <c r="C48" s="1142" t="s">
        <v>4</v>
      </c>
      <c r="D48" s="1142"/>
      <c r="E48" s="1143"/>
      <c r="F48" s="15">
        <v>7.66</v>
      </c>
      <c r="G48" s="16">
        <v>12.85</v>
      </c>
      <c r="H48" s="16">
        <v>11.02</v>
      </c>
      <c r="I48" s="16">
        <v>9.57</v>
      </c>
      <c r="J48" s="17">
        <v>8.77</v>
      </c>
    </row>
    <row r="49" spans="2:10" ht="57.75" customHeight="1" thickBot="1" x14ac:dyDescent="0.25">
      <c r="B49" s="18"/>
      <c r="C49" s="1144" t="s">
        <v>5</v>
      </c>
      <c r="D49" s="1144"/>
      <c r="E49" s="1145"/>
      <c r="F49" s="19" t="s">
        <v>530</v>
      </c>
      <c r="G49" s="20">
        <v>1.94</v>
      </c>
      <c r="H49" s="20" t="s">
        <v>531</v>
      </c>
      <c r="I49" s="20" t="s">
        <v>532</v>
      </c>
      <c r="J49" s="21" t="s">
        <v>533</v>
      </c>
    </row>
    <row r="50" spans="2:10" ht="13.2" x14ac:dyDescent="0.2"/>
  </sheetData>
  <sheetProtection algorithmName="SHA-512" hashValue="e5IKzzryqRzKGomTRMUERN3VwMkU89ID0qjA3ey2jI7UVRo/Y0QFfmRcEcmVYd5Y3ShCjBZANFK6Uozgbh7yyg==" saltValue="LraTUNo9SglE+4QxUj/x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dcterms:created xsi:type="dcterms:W3CDTF">2026-02-23T07:56:30Z</dcterms:created>
  <dcterms:modified xsi:type="dcterms:W3CDTF">2026-03-18T07:22:39Z</dcterms:modified>
  <cp:category/>
</cp:coreProperties>
</file>