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EC11B5AC-EF77-40AF-86CA-F63EE023D36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U39" i="10" s="1"/>
  <c r="AM34" i="10" l="1"/>
  <c r="AM35" i="10" s="1"/>
  <c r="AM36" i="10" s="1"/>
  <c r="BW34" i="10" s="1"/>
  <c r="BW35" i="10" s="1"/>
  <c r="BW36" i="10" s="1"/>
  <c r="BW37" i="10" s="1"/>
  <c r="BW38" i="10" s="1"/>
  <c r="CO34" i="10" l="1"/>
</calcChain>
</file>

<file path=xl/sharedStrings.xml><?xml version="1.0" encoding="utf-8"?>
<sst xmlns="http://schemas.openxmlformats.org/spreadsheetml/2006/main" count="1101" uniqueCount="573">
  <si>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</si>
  <si>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</si>
  <si>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</si>
  <si>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</si>
  <si>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</si>
  <si>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</si>
  <si>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</si>
  <si>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</si>
  <si>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</si>
  <si>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</si>
  <si>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</si>
  <si>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</si>
  <si>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</si>
  <si>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</si>
  <si>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</si>
  <si>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</si>
  <si>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</si>
  <si>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</si>
  <si>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</si>
  <si>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</si>
  <si>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</si>
  <si>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</si>
  <si>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</si>
  <si>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</si>
  <si>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</si>
  <si>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</si>
  <si>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</si>
  <si>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</si>
  <si>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</si>
  <si>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</si>
  <si>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</si>
  <si>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</si>
  <si>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</si>
  <si>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</si>
  <si>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</si>
  <si>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</si>
  <si>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</si>
  <si>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</si>
  <si>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</si>
  <si>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</si>
  <si>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</si>
  <si>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</si>
  <si>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</si>
  <si>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</si>
  <si>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</si>
  <si>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</si>
  <si>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</si>
  <si>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</si>
  <si>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</si>
  <si>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</si>
  <si>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</si>
  <si>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</si>
  <si>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</si>
  <si>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</si>
  <si>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</si>
  <si>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</si>
  <si>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</si>
  <si>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</si>
  <si>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</si>
  <si>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</si>
  <si>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</si>
  <si>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</si>
  <si>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</si>
  <si>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</si>
  <si>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</si>
  <si>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</si>
  <si>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</si>
  <si>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</si>
  <si>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</si>
  <si>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</si>
  <si>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</si>
  <si>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</si>
  <si>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</si>
  <si>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</si>
  <si>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</si>
  <si>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</si>
  <si>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</si>
  <si>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</si>
  <si>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</si>
  <si>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</si>
  <si>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</si>
  <si>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</si>
  <si>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</si>
  <si>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</si>
  <si>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</si>
  <si>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</si>
  <si>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</si>
  <si>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</si>
  <si>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</si>
  <si>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</si>
  <si>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</si>
  <si>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</si>
  <si>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</si>
  <si>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</si>
  <si>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</si>
  <si>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</si>
  <si>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</si>
  <si>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</si>
  <si>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</si>
  <si>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</si>
  <si>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</si>
  <si>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</si>
  <si>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</si>
  <si>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</si>
  <si>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</si>
  <si>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</si>
  <si>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</si>
  <si>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</si>
  <si>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</si>
  <si>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</si>
  <si>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</si>
  <si>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</si>
  <si>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</si>
  <si>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</si>
  <si>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</si>
  <si>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</si>
  <si>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</si>
  <si>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</si>
  <si>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</si>
  <si>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</si>
  <si>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</si>
  <si>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</si>
  <si>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</si>
  <si>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</si>
  <si>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</si>
  <si>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</si>
  <si>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</si>
  <si>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</si>
  <si>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</si>
  <si>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</si>
  <si>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</si>
  <si>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</si>
  <si>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</si>
  <si>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</si>
  <si>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</si>
  <si>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</si>
  <si>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</si>
  <si>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</si>
  <si>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</si>
  <si>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</si>
  <si>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</si>
  <si>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</si>
  <si>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</si>
  <si>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</si>
  <si>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</si>
  <si>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</si>
  <si>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</si>
  <si>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</si>
  <si>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</si>
  <si>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</si>
  <si>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</si>
  <si>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</si>
  <si>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</si>
  <si>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</si>
  <si>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</si>
  <si>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</si>
  <si>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</si>
  <si>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</si>
  <si>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</si>
  <si>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</si>
  <si>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</si>
  <si>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</si>
  <si>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</si>
  <si>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</si>
  <si>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</si>
  <si>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</si>
  <si>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</si>
  <si>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</si>
  <si>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</si>
  <si>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</si>
  <si>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</si>
  <si>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</si>
  <si>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</si>
  <si>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</si>
  <si>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</si>
  <si>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</si>
  <si>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</si>
  <si>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</si>
  <si>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</si>
  <si>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</si>
  <si>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</si>
  <si>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</si>
  <si>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</si>
  <si>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</si>
  <si>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</si>
  <si>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</si>
  <si>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</si>
  <si>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</si>
  <si>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</si>
  <si>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</si>
  <si>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</si>
  <si>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</si>
  <si>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</si>
  <si>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</si>
  <si>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</si>
  <si>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</si>
  <si>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</si>
  <si>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</si>
  <si>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</si>
  <si>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</si>
  <si>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</si>
  <si>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</si>
  <si>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</si>
  <si>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奈良県大和高田市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</si>
  <si>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</si>
  <si>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</si>
  <si>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</si>
  <si>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</si>
  <si>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</si>
  <si>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</si>
  <si>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</si>
  <si>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</si>
  <si>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</si>
  <si>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</si>
  <si>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</si>
  <si>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</si>
  <si>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</si>
  <si>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</si>
  <si>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</si>
  <si>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</si>
  <si>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</si>
  <si>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</si>
  <si>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</si>
  <si>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</si>
  <si>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</si>
  <si>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</si>
  <si>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</si>
  <si>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</si>
  <si>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</si>
  <si>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</si>
  <si>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</si>
  <si>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</si>
  <si>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</si>
  <si>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</si>
  <si>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</si>
  <si>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</si>
  <si>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</si>
  <si>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</si>
  <si>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</si>
  <si>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</si>
  <si>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</si>
  <si>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</si>
  <si>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</si>
  <si>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</si>
  <si>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</si>
  <si>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</si>
  <si>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</si>
  <si>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</si>
  <si>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</si>
  <si>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</si>
  <si>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</si>
  <si>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</si>
  <si>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</si>
  <si>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</si>
  <si>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</si>
  <si>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</si>
  <si>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</si>
  <si>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</si>
  <si>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</si>
  <si>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</si>
  <si>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</si>
  <si>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</si>
  <si>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</si>
  <si>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</si>
  <si>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</si>
  <si>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</si>
  <si>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</si>
  <si>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</si>
  <si>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</si>
  <si>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</si>
  <si>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</si>
  <si>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</si>
  <si>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</si>
  <si>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</si>
  <si>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</si>
  <si>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</si>
  <si>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</si>
  <si>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</si>
  <si>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</si>
  <si>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</si>
  <si>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</si>
  <si>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</si>
  <si>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</si>
  <si>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</si>
  <si>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</si>
  <si>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</si>
  <si>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</si>
  <si>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</si>
  <si>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</si>
  <si>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</si>
  <si>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</si>
  <si>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</si>
  <si>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</si>
  <si>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</si>
  <si>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</si>
  <si>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</si>
  <si>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</si>
  <si>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</si>
  <si>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</si>
  <si>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</si>
  <si>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</si>
  <si>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</si>
  <si>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</si>
  <si>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</si>
  <si>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</si>
  <si>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</si>
  <si>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</si>
  <si>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</si>
  <si>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</si>
  <si>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</si>
  <si>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</si>
  <si>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</si>
  <si>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</si>
  <si>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</si>
  <si>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</si>
  <si>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</si>
  <si>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</si>
  <si>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</si>
  <si>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</si>
  <si>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</si>
  <si>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</si>
  <si>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</si>
  <si>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</si>
  <si>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</si>
  <si>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</si>
  <si>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</si>
  <si>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</si>
  <si>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</si>
  <si>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</si>
  <si>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</si>
  <si>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</si>
  <si>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</si>
  <si>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</si>
  <si>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</si>
  <si>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</si>
  <si>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</si>
  <si>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</si>
  <si>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</si>
  <si>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</si>
  <si>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</si>
  <si>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</si>
  <si>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</si>
  <si>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</si>
  <si>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</si>
  <si>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</si>
  <si>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</si>
  <si>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</si>
  <si>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</si>
  <si>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</si>
  <si>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</si>
  <si>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</si>
  <si>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</si>
  <si>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</si>
  <si>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</si>
  <si>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奈良県大和高田市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</si>
  <si>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</si>
  <si>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</si>
  <si>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</si>
  <si>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</si>
  <si>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</si>
  <si>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</si>
  <si>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</si>
  <si>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</si>
  <si>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</si>
  <si>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</si>
  <si>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</si>
  <si>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</si>
  <si>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</si>
  <si>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</si>
  <si>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</si>
  <si>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</si>
  <si>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</si>
  <si>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</si>
  <si>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</si>
  <si>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</si>
  <si>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</si>
  <si>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</si>
  <si>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</si>
  <si>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</si>
  <si>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</si>
  <si>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</si>
  <si>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</si>
  <si>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</si>
  <si>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</si>
  <si>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</si>
  <si>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</si>
  <si>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</si>
  <si>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</si>
  <si>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</si>
  <si>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</si>
  <si>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</si>
  <si>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</si>
  <si>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</si>
  <si>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</si>
  <si>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</si>
  <si>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</si>
  <si>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</si>
  <si>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</si>
  <si>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</si>
  <si>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</si>
  <si>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</si>
  <si>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</si>
  <si>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</si>
  <si>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</si>
  <si>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</si>
  <si>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</si>
  <si>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</si>
  <si>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</si>
  <si>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</si>
  <si>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</si>
  <si>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</si>
  <si>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</si>
  <si>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</si>
  <si>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</si>
  <si>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</si>
  <si>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</si>
  <si>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</si>
  <si>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</si>
  <si>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</si>
  <si>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</si>
  <si>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</si>
  <si>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</si>
  <si>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</si>
  <si>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</si>
  <si>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</si>
  <si>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</si>
  <si>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</si>
  <si>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</si>
  <si>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</si>
  <si>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</si>
  <si>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</si>
  <si>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</si>
  <si>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</si>
  <si>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</si>
  <si>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</si>
  <si>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</si>
  <si>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</si>
  <si>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</si>
  <si>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</si>
  <si>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</si>
  <si>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</si>
  <si>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</si>
  <si>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</si>
  <si>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</si>
  <si>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</si>
  <si>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</si>
  <si>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</si>
  <si>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</si>
  <si>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</si>
  <si>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</si>
  <si>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</si>
  <si>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</si>
  <si>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</si>
  <si>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</si>
  <si>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</si>
  <si>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</si>
  <si>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</si>
  <si>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</si>
  <si>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</si>
  <si>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</si>
  <si>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</si>
  <si>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</si>
  <si>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</si>
  <si>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</si>
  <si>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</si>
  <si>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</si>
  <si>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</si>
  <si>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</si>
  <si>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</si>
  <si>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</si>
  <si>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</si>
  <si>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</si>
  <si>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</si>
  <si>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</si>
  <si>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</si>
  <si>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</si>
  <si>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</si>
  <si>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</si>
  <si>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</si>
  <si>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</si>
  <si>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</si>
  <si>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</si>
  <si>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</si>
  <si>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</si>
  <si>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</si>
  <si>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</si>
  <si>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</si>
  <si>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</si>
  <si>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</si>
  <si>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</si>
  <si>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</si>
  <si>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</si>
  <si>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</si>
  <si>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</si>
  <si>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</si>
  <si>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</si>
  <si>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</si>
  <si>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</si>
  <si>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</si>
  <si>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</si>
  <si>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</si>
  <si>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</si>
  <si>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</si>
  <si>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</si>
  <si>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</si>
  <si>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</si>
  <si>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</si>
  <si>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</si>
  <si>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</si>
  <si>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</si>
  <si>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</si>
  <si>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</si>
  <si>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</si>
  <si>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</si>
  <si>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</si>
  <si>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</si>
  <si>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</si>
  <si>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</si>
  <si>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</si>
  <si>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</si>
  <si>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</si>
  <si>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</si>
  <si>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</si>
  <si>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</si>
  <si>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</si>
  <si>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</si>
  <si>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</si>
  <si>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</si>
  <si>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</si>
  <si>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</si>
  <si>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</si>
  <si>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</si>
  <si>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</si>
  <si>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</si>
  <si>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1.90</t>
  </si>
  <si>
    <t>▲ 7.75</t>
  </si>
  <si>
    <t>▲ 1.70</t>
  </si>
  <si>
    <t>駐車場事業特別会計</t>
  </si>
  <si>
    <t>▲ 2.24</t>
  </si>
  <si>
    <t>▲ 2.17</t>
  </si>
  <si>
    <t>▲ 2.22</t>
  </si>
  <si>
    <t>▲ 2.19</t>
  </si>
  <si>
    <t>水道事業会計</t>
  </si>
  <si>
    <t>一般会計</t>
  </si>
  <si>
    <t>病院事業会計</t>
  </si>
  <si>
    <t>介護保険事業特別会計</t>
  </si>
  <si>
    <t>休日診療所特別会計</t>
  </si>
  <si>
    <t>国民健康保険事業特別会計</t>
  </si>
  <si>
    <t>後期高齢者医療保険事業特別会計</t>
  </si>
  <si>
    <t>その他会計（赤字）</t>
  </si>
  <si>
    <t>▲ 0.04</t>
  </si>
  <si>
    <t>その他会計（黒字）</t>
  </si>
  <si>
    <t>R02</t>
    <phoneticPr fontId="5"/>
  </si>
  <si>
    <t>R03</t>
    <phoneticPr fontId="5"/>
  </si>
  <si>
    <t>R04</t>
    <phoneticPr fontId="5"/>
  </si>
  <si>
    <t>R05</t>
    <phoneticPr fontId="5"/>
  </si>
  <si>
    <t>R06</t>
    <phoneticPr fontId="5"/>
  </si>
  <si>
    <t>-</t>
    <phoneticPr fontId="2"/>
  </si>
  <si>
    <t>-</t>
    <phoneticPr fontId="2"/>
  </si>
  <si>
    <t>奈良県葛城地区清掃事務組合</t>
  </si>
  <si>
    <t>奈良県住宅新築資金等貸付金回収管理組合</t>
  </si>
  <si>
    <t>奈良県後期高齢者医療広域連合</t>
  </si>
  <si>
    <t>奈良県広域消防組合</t>
  </si>
  <si>
    <t>山辺・県北西部広域環境衛生組合</t>
  </si>
  <si>
    <t>-</t>
    <phoneticPr fontId="2"/>
  </si>
  <si>
    <t>大和高田市土地開発公社</t>
    <rPh sb="0" eb="5">
      <t>ヤマトタカダシ</t>
    </rPh>
    <rPh sb="5" eb="11">
      <t>トチカイハツコウシャ</t>
    </rPh>
    <phoneticPr fontId="10"/>
  </si>
  <si>
    <t>ふるさと大和高田応援基金</t>
    <phoneticPr fontId="5"/>
  </si>
  <si>
    <t>退職手当基金</t>
    <phoneticPr fontId="5"/>
  </si>
  <si>
    <t>こども未来応援基金</t>
    <phoneticPr fontId="5"/>
  </si>
  <si>
    <t>休日診療所基金</t>
    <phoneticPr fontId="5"/>
  </si>
  <si>
    <t>森林環境整備促進基金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</si>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</sst>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F6AA-45FF-BE41-68F80701A6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44464</c:v>
                </c:pt>
                <c:pt idx="1">
                  <c:v>47151</c:v>
                </c:pt>
                <c:pt idx="2">
                  <c:v>18391</c:v>
                </c:pt>
                <c:pt idx="3">
                  <c:v>41062</c:v>
                </c:pt>
                <c:pt idx="4">
                  <c:v>43947</c:v>
                </c:pt>
              </c:numCache>
            </c:numRef>
          </c:val>
          <c:smooth val="0"/>
          <c:extLst>
            <c:ext xmlns:c16="http://schemas.microsoft.com/office/drawing/2014/chart" uri="{C3380CC4-5D6E-409C-BE32-E72D297353CC}">
              <c16:uniqueId val="{00000001-F6AA-45FF-BE41-68F80701A6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0.24</c:v>
                </c:pt>
                <c:pt idx="1">
                  <c:v>8.85</c:v>
                </c:pt>
                <c:pt idx="2">
                  <c:v>1.9</c:v>
                </c:pt>
                <c:pt idx="3">
                  <c:v>0.8</c:v>
                </c:pt>
                <c:pt idx="4">
                  <c:v>0.84</c:v>
                </c:pt>
              </c:numCache>
            </c:numRef>
          </c:val>
          <c:extLst>
            <c:ext xmlns:c16="http://schemas.microsoft.com/office/drawing/2014/chart" uri="{C3380CC4-5D6E-409C-BE32-E72D297353CC}">
              <c16:uniqueId val="{00000000-2A47-4C80-A3F0-AD8FE1D0FD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11.31</c:v>
                </c:pt>
                <c:pt idx="1">
                  <c:v>10.91</c:v>
                </c:pt>
                <c:pt idx="2">
                  <c:v>14.94</c:v>
                </c:pt>
                <c:pt idx="3">
                  <c:v>15.02</c:v>
                </c:pt>
                <c:pt idx="4">
                  <c:v>15.1</c:v>
                </c:pt>
              </c:numCache>
            </c:numRef>
          </c:val>
          <c:extLst>
            <c:ext xmlns:c16="http://schemas.microsoft.com/office/drawing/2014/chart" uri="{C3380CC4-5D6E-409C-BE32-E72D297353CC}">
              <c16:uniqueId val="{00000001-2A47-4C80-A3F0-AD8FE1D0FD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c:v>
                </c:pt>
                <c:pt idx="1">
                  <c:v>8.65</c:v>
                </c:pt>
                <c:pt idx="2">
                  <c:v>-7.75</c:v>
                </c:pt>
                <c:pt idx="3">
                  <c:v>-1.7</c:v>
                </c:pt>
                <c:pt idx="4">
                  <c:v>0.06</c:v>
                </c:pt>
              </c:numCache>
            </c:numRef>
          </c:val>
          <c:smooth val="0"/>
          <c:extLst>
            <c:ext xmlns:c16="http://schemas.microsoft.com/office/drawing/2014/chart" uri="{C3380CC4-5D6E-409C-BE32-E72D297353CC}">
              <c16:uniqueId val="{00000002-2A47-4C80-A3F0-AD8FE1D0FD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0.02</c:v>
                </c:pt>
                <c:pt idx="4">
                  <c:v>#N/A</c:v>
                </c:pt>
                <c:pt idx="5">
                  <c:v>0.13</c:v>
                </c:pt>
                <c:pt idx="6">
                  <c:v>#N/A</c:v>
                </c:pt>
                <c:pt idx="7">
                  <c:v>0.24</c:v>
                </c:pt>
                <c:pt idx="8">
                  <c:v>#N/A</c:v>
                </c:pt>
                <c:pt idx="9">
                  <c:v>0</c:v>
                </c:pt>
              </c:numCache>
            </c:numRef>
          </c:val>
          <c:extLst>
            <c:ext xmlns:c16="http://schemas.microsoft.com/office/drawing/2014/chart" uri="{C3380CC4-5D6E-409C-BE32-E72D297353CC}">
              <c16:uniqueId val="{00000000-21F1-47F1-A039-3FD02E6B05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0.04</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21F1-47F1-A039-3FD02E6B05B5}"/>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1F1-47F1-A039-3FD02E6B05B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1.97</c:v>
                </c:pt>
                <c:pt idx="2">
                  <c:v>#N/A</c:v>
                </c:pt>
                <c:pt idx="3">
                  <c:v>1.27</c:v>
                </c:pt>
                <c:pt idx="4">
                  <c:v>#N/A</c:v>
                </c:pt>
                <c:pt idx="5">
                  <c:v>0.89</c:v>
                </c:pt>
                <c:pt idx="6">
                  <c:v>#N/A</c:v>
                </c:pt>
                <c:pt idx="7">
                  <c:v>0.21</c:v>
                </c:pt>
                <c:pt idx="8">
                  <c:v>#N/A</c:v>
                </c:pt>
                <c:pt idx="9">
                  <c:v>0.02</c:v>
                </c:pt>
              </c:numCache>
            </c:numRef>
          </c:val>
          <c:extLst>
            <c:ext xmlns:c16="http://schemas.microsoft.com/office/drawing/2014/chart" uri="{C3380CC4-5D6E-409C-BE32-E72D297353CC}">
              <c16:uniqueId val="{00000003-21F1-47F1-A039-3FD02E6B05B5}"/>
            </c:ext>
          </c:extLst>
        </c:ser>
        <c:ser>
          <c:idx val="4"/>
          <c:order val="4"/>
          <c:tx>
            <c:strRef>
              <c:f>データシート!$A$31</c:f>
              <c:strCache>
                <c:ptCount val="1"/>
                <c:pt idx="0">
                  <c:v>休日診療所特別会計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#N/A</c:v>
                </c:pt>
                <c:pt idx="3">
                  <c:v>0.05</c:v>
                </c:pt>
                <c:pt idx="4">
                  <c:v>#N/A</c:v>
                </c:pt>
                <c:pt idx="5">
                  <c:v>0.12</c:v>
                </c:pt>
                <c:pt idx="6">
                  <c:v>#N/A</c:v>
                </c:pt>
                <c:pt idx="7">
                  <c:v>0.27</c:v>
                </c:pt>
                <c:pt idx="8">
                  <c:v>#N/A</c:v>
                </c:pt>
                <c:pt idx="9">
                  <c:v>0.05</c:v>
                </c:pt>
              </c:numCache>
            </c:numRef>
          </c:val>
          <c:extLst>
            <c:ext xmlns:c16="http://schemas.microsoft.com/office/drawing/2014/chart" uri="{C3380CC4-5D6E-409C-BE32-E72D297353CC}">
              <c16:uniqueId val="{00000004-21F1-47F1-A039-3FD02E6B05B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0.49</c:v>
                </c:pt>
                <c:pt idx="4">
                  <c:v>#N/A</c:v>
                </c:pt>
                <c:pt idx="5">
                  <c:v>0.95</c:v>
                </c:pt>
                <c:pt idx="6">
                  <c:v>#N/A</c:v>
                </c:pt>
                <c:pt idx="7">
                  <c:v>0.59</c:v>
                </c:pt>
                <c:pt idx="8">
                  <c:v>#N/A</c:v>
                </c:pt>
                <c:pt idx="9">
                  <c:v>0.33</c:v>
                </c:pt>
              </c:numCache>
            </c:numRef>
          </c:val>
          <c:extLst>
            <c:ext xmlns:c16="http://schemas.microsoft.com/office/drawing/2014/chart" uri="{C3380CC4-5D6E-409C-BE32-E72D297353CC}">
              <c16:uniqueId val="{00000005-21F1-47F1-A039-3FD02E6B05B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3.33</c:v>
                </c:pt>
                <c:pt idx="2">
                  <c:v>#N/A</c:v>
                </c:pt>
                <c:pt idx="3">
                  <c:v>7.73</c:v>
                </c:pt>
                <c:pt idx="4">
                  <c:v>#N/A</c:v>
                </c:pt>
                <c:pt idx="5">
                  <c:v>10.16</c:v>
                </c:pt>
                <c:pt idx="6">
                  <c:v>#N/A</c:v>
                </c:pt>
                <c:pt idx="7">
                  <c:v>7.94</c:v>
                </c:pt>
                <c:pt idx="8">
                  <c:v>#N/A</c:v>
                </c:pt>
                <c:pt idx="9">
                  <c:v>0.71</c:v>
                </c:pt>
              </c:numCache>
            </c:numRef>
          </c:val>
          <c:extLst>
            <c:ext xmlns:c16="http://schemas.microsoft.com/office/drawing/2014/chart" uri="{C3380CC4-5D6E-409C-BE32-E72D297353CC}">
              <c16:uniqueId val="{00000006-21F1-47F1-A039-3FD02E6B05B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0.23</c:v>
                </c:pt>
                <c:pt idx="2">
                  <c:v>#N/A</c:v>
                </c:pt>
                <c:pt idx="3">
                  <c:v>8.7899999999999991</c:v>
                </c:pt>
                <c:pt idx="4">
                  <c:v>#N/A</c:v>
                </c:pt>
                <c:pt idx="5">
                  <c:v>1.77</c:v>
                </c:pt>
                <c:pt idx="6">
                  <c:v>#N/A</c:v>
                </c:pt>
                <c:pt idx="7">
                  <c:v>0.52</c:v>
                </c:pt>
                <c:pt idx="8">
                  <c:v>#N/A</c:v>
                </c:pt>
                <c:pt idx="9">
                  <c:v>0.78</c:v>
                </c:pt>
              </c:numCache>
            </c:numRef>
          </c:val>
          <c:extLst>
            <c:ext xmlns:c16="http://schemas.microsoft.com/office/drawing/2014/chart" uri="{C3380CC4-5D6E-409C-BE32-E72D297353CC}">
              <c16:uniqueId val="{00000007-21F1-47F1-A039-3FD02E6B05B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7.87</c:v>
                </c:pt>
                <c:pt idx="2">
                  <c:v>#N/A</c:v>
                </c:pt>
                <c:pt idx="3">
                  <c:v>8.9</c:v>
                </c:pt>
                <c:pt idx="4">
                  <c:v>#N/A</c:v>
                </c:pt>
                <c:pt idx="5">
                  <c:v>10.1</c:v>
                </c:pt>
                <c:pt idx="6">
                  <c:v>#N/A</c:v>
                </c:pt>
                <c:pt idx="7">
                  <c:v>10.63</c:v>
                </c:pt>
                <c:pt idx="8">
                  <c:v>#N/A</c:v>
                </c:pt>
                <c:pt idx="9">
                  <c:v>10.23</c:v>
                </c:pt>
              </c:numCache>
            </c:numRef>
          </c:val>
          <c:extLst>
            <c:ext xmlns:c16="http://schemas.microsoft.com/office/drawing/2014/chart" uri="{C3380CC4-5D6E-409C-BE32-E72D297353CC}">
              <c16:uniqueId val="{00000008-21F1-47F1-A039-3FD02E6B05B5}"/>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2.2400000000000002</c:v>
                </c:pt>
                <c:pt idx="1">
                  <c:v>#N/A</c:v>
                </c:pt>
                <c:pt idx="2">
                  <c:v>2.17</c:v>
                </c:pt>
                <c:pt idx="3">
                  <c:v>#N/A</c:v>
                </c:pt>
                <c:pt idx="4">
                  <c:v>2.2200000000000002</c:v>
                </c:pt>
                <c:pt idx="5">
                  <c:v>#N/A</c:v>
                </c:pt>
                <c:pt idx="6">
                  <c:v>2.19</c:v>
                </c:pt>
                <c:pt idx="7">
                  <c:v>#N/A</c:v>
                </c:pt>
                <c:pt idx="8">
                  <c:v>2.17</c:v>
                </c:pt>
                <c:pt idx="9">
                  <c:v>#N/A</c:v>
                </c:pt>
              </c:numCache>
            </c:numRef>
          </c:val>
          <c:extLst>
            <c:ext xmlns:c16="http://schemas.microsoft.com/office/drawing/2014/chart" uri="{C3380CC4-5D6E-409C-BE32-E72D297353CC}">
              <c16:uniqueId val="{00000009-21F1-47F1-A039-3FD02E6B05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2275</c:v>
                </c:pt>
                <c:pt idx="5">
                  <c:v>2225</c:v>
                </c:pt>
                <c:pt idx="8">
                  <c:v>2258</c:v>
                </c:pt>
                <c:pt idx="11">
                  <c:v>2255</c:v>
                </c:pt>
                <c:pt idx="14">
                  <c:v>2118</c:v>
                </c:pt>
              </c:numCache>
            </c:numRef>
          </c:val>
          <c:extLst>
            <c:ext xmlns:c16="http://schemas.microsoft.com/office/drawing/2014/chart" uri="{C3380CC4-5D6E-409C-BE32-E72D297353CC}">
              <c16:uniqueId val="{00000000-AC56-4C67-B1AB-F91F7D06E7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56-4C67-B1AB-F91F7D06E7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56-4C67-B1AB-F91F7D06E7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56</c:v>
                </c:pt>
                <c:pt idx="6">
                  <c:v>56</c:v>
                </c:pt>
                <c:pt idx="9">
                  <c:v>57</c:v>
                </c:pt>
                <c:pt idx="12">
                  <c:v>63</c:v>
                </c:pt>
              </c:numCache>
            </c:numRef>
          </c:val>
          <c:extLst>
            <c:ext xmlns:c16="http://schemas.microsoft.com/office/drawing/2014/chart" uri="{C3380CC4-5D6E-409C-BE32-E72D297353CC}">
              <c16:uniqueId val="{00000003-AC56-4C67-B1AB-F91F7D06E7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1033</c:v>
                </c:pt>
                <c:pt idx="3">
                  <c:v>966</c:v>
                </c:pt>
                <c:pt idx="6">
                  <c:v>965</c:v>
                </c:pt>
                <c:pt idx="9">
                  <c:v>1004</c:v>
                </c:pt>
                <c:pt idx="12">
                  <c:v>1022</c:v>
                </c:pt>
              </c:numCache>
            </c:numRef>
          </c:val>
          <c:extLst>
            <c:ext xmlns:c16="http://schemas.microsoft.com/office/drawing/2014/chart" uri="{C3380CC4-5D6E-409C-BE32-E72D297353CC}">
              <c16:uniqueId val="{00000004-AC56-4C67-B1AB-F91F7D06E7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56-4C67-B1AB-F91F7D06E7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56-4C67-B1AB-F91F7D06E7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2126</c:v>
                </c:pt>
                <c:pt idx="3">
                  <c:v>2119</c:v>
                </c:pt>
                <c:pt idx="6">
                  <c:v>2015</c:v>
                </c:pt>
                <c:pt idx="9">
                  <c:v>1918</c:v>
                </c:pt>
                <c:pt idx="12">
                  <c:v>1896</c:v>
                </c:pt>
              </c:numCache>
            </c:numRef>
          </c:val>
          <c:extLst>
            <c:ext xmlns:c16="http://schemas.microsoft.com/office/drawing/2014/chart" uri="{C3380CC4-5D6E-409C-BE32-E72D297353CC}">
              <c16:uniqueId val="{00000007-AC56-4C67-B1AB-F91F7D06E7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946</c:v>
                </c:pt>
                <c:pt idx="2">
                  <c:v>#N/A</c:v>
                </c:pt>
                <c:pt idx="3">
                  <c:v>#N/A</c:v>
                </c:pt>
                <c:pt idx="4">
                  <c:v>916</c:v>
                </c:pt>
                <c:pt idx="5">
                  <c:v>#N/A</c:v>
                </c:pt>
                <c:pt idx="6">
                  <c:v>#N/A</c:v>
                </c:pt>
                <c:pt idx="7">
                  <c:v>778</c:v>
                </c:pt>
                <c:pt idx="8">
                  <c:v>#N/A</c:v>
                </c:pt>
                <c:pt idx="9">
                  <c:v>#N/A</c:v>
                </c:pt>
                <c:pt idx="10">
                  <c:v>724</c:v>
                </c:pt>
                <c:pt idx="11">
                  <c:v>#N/A</c:v>
                </c:pt>
                <c:pt idx="12">
                  <c:v>#N/A</c:v>
                </c:pt>
                <c:pt idx="13">
                  <c:v>863</c:v>
                </c:pt>
                <c:pt idx="14">
                  <c:v>#N/A</c:v>
                </c:pt>
              </c:numCache>
            </c:numRef>
          </c:val>
          <c:smooth val="0"/>
          <c:extLst>
            <c:ext xmlns:c16="http://schemas.microsoft.com/office/drawing/2014/chart" uri="{C3380CC4-5D6E-409C-BE32-E72D297353CC}">
              <c16:uniqueId val="{00000008-AC56-4C67-B1AB-F91F7D06E7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23716</c:v>
                </c:pt>
                <c:pt idx="5">
                  <c:v>23673</c:v>
                </c:pt>
                <c:pt idx="8">
                  <c:v>22587</c:v>
                </c:pt>
                <c:pt idx="11">
                  <c:v>22145</c:v>
                </c:pt>
                <c:pt idx="14">
                  <c:v>23233</c:v>
                </c:pt>
              </c:numCache>
            </c:numRef>
          </c:val>
          <c:extLst>
            <c:ext xmlns:c16="http://schemas.microsoft.com/office/drawing/2014/chart" uri="{C3380CC4-5D6E-409C-BE32-E72D297353CC}">
              <c16:uniqueId val="{00000000-4E57-4A08-A5B0-29A064B63F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5852</c:v>
                </c:pt>
                <c:pt idx="5">
                  <c:v>5699</c:v>
                </c:pt>
                <c:pt idx="8">
                  <c:v>5724</c:v>
                </c:pt>
                <c:pt idx="11">
                  <c:v>5657</c:v>
                </c:pt>
                <c:pt idx="14">
                  <c:v>6319</c:v>
                </c:pt>
              </c:numCache>
            </c:numRef>
          </c:val>
          <c:extLst>
            <c:ext xmlns:c16="http://schemas.microsoft.com/office/drawing/2014/chart" uri="{C3380CC4-5D6E-409C-BE32-E72D297353CC}">
              <c16:uniqueId val="{00000001-4E57-4A08-A5B0-29A064B63F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5317</c:v>
                </c:pt>
                <c:pt idx="5">
                  <c:v>4651</c:v>
                </c:pt>
                <c:pt idx="8">
                  <c:v>5477</c:v>
                </c:pt>
                <c:pt idx="11">
                  <c:v>5741</c:v>
                </c:pt>
                <c:pt idx="14">
                  <c:v>5920</c:v>
                </c:pt>
              </c:numCache>
            </c:numRef>
          </c:val>
          <c:extLst>
            <c:ext xmlns:c16="http://schemas.microsoft.com/office/drawing/2014/chart" uri="{C3380CC4-5D6E-409C-BE32-E72D297353CC}">
              <c16:uniqueId val="{00000002-4E57-4A08-A5B0-29A064B63F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57-4A08-A5B0-29A064B63F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57-4A08-A5B0-29A064B63F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469</c:v>
                </c:pt>
                <c:pt idx="3">
                  <c:v>0</c:v>
                </c:pt>
                <c:pt idx="6">
                  <c:v>0</c:v>
                </c:pt>
                <c:pt idx="9">
                  <c:v>0</c:v>
                </c:pt>
                <c:pt idx="12">
                  <c:v>0</c:v>
                </c:pt>
              </c:numCache>
            </c:numRef>
          </c:val>
          <c:extLst>
            <c:ext xmlns:c16="http://schemas.microsoft.com/office/drawing/2014/chart" uri="{C3380CC4-5D6E-409C-BE32-E72D297353CC}">
              <c16:uniqueId val="{00000005-4E57-4A08-A5B0-29A064B63F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3427</c:v>
                </c:pt>
                <c:pt idx="3">
                  <c:v>3428</c:v>
                </c:pt>
                <c:pt idx="6">
                  <c:v>3194</c:v>
                </c:pt>
                <c:pt idx="9">
                  <c:v>3336</c:v>
                </c:pt>
                <c:pt idx="12">
                  <c:v>3353</c:v>
                </c:pt>
              </c:numCache>
            </c:numRef>
          </c:val>
          <c:extLst>
            <c:ext xmlns:c16="http://schemas.microsoft.com/office/drawing/2014/chart" uri="{C3380CC4-5D6E-409C-BE32-E72D297353CC}">
              <c16:uniqueId val="{00000006-4E57-4A08-A5B0-29A064B63F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243</c:v>
                </c:pt>
                <c:pt idx="3">
                  <c:v>258</c:v>
                </c:pt>
                <c:pt idx="6">
                  <c:v>249</c:v>
                </c:pt>
                <c:pt idx="9">
                  <c:v>233</c:v>
                </c:pt>
                <c:pt idx="12">
                  <c:v>239</c:v>
                </c:pt>
              </c:numCache>
            </c:numRef>
          </c:val>
          <c:extLst>
            <c:ext xmlns:c16="http://schemas.microsoft.com/office/drawing/2014/chart" uri="{C3380CC4-5D6E-409C-BE32-E72D297353CC}">
              <c16:uniqueId val="{00000007-4E57-4A08-A5B0-29A064B63F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13346</c:v>
                </c:pt>
                <c:pt idx="3">
                  <c:v>12826</c:v>
                </c:pt>
                <c:pt idx="6">
                  <c:v>12025</c:v>
                </c:pt>
                <c:pt idx="9">
                  <c:v>11553</c:v>
                </c:pt>
                <c:pt idx="12">
                  <c:v>11923</c:v>
                </c:pt>
              </c:numCache>
            </c:numRef>
          </c:val>
          <c:extLst>
            <c:ext xmlns:c16="http://schemas.microsoft.com/office/drawing/2014/chart" uri="{C3380CC4-5D6E-409C-BE32-E72D297353CC}">
              <c16:uniqueId val="{00000008-4E57-4A08-A5B0-29A064B63F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300</c:v>
                </c:pt>
                <c:pt idx="6">
                  <c:v>438</c:v>
                </c:pt>
                <c:pt idx="9">
                  <c:v>389</c:v>
                </c:pt>
                <c:pt idx="12">
                  <c:v>362</c:v>
                </c:pt>
              </c:numCache>
            </c:numRef>
          </c:val>
          <c:extLst>
            <c:ext xmlns:c16="http://schemas.microsoft.com/office/drawing/2014/chart" uri="{C3380CC4-5D6E-409C-BE32-E72D297353CC}">
              <c16:uniqueId val="{00000009-4E57-4A08-A5B0-29A064B63F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22128</c:v>
                </c:pt>
                <c:pt idx="3">
                  <c:v>22590</c:v>
                </c:pt>
                <c:pt idx="6">
                  <c:v>21358</c:v>
                </c:pt>
                <c:pt idx="9">
                  <c:v>21607</c:v>
                </c:pt>
                <c:pt idx="12">
                  <c:v>25365</c:v>
                </c:pt>
              </c:numCache>
            </c:numRef>
          </c:val>
          <c:extLst>
            <c:ext xmlns:c16="http://schemas.microsoft.com/office/drawing/2014/chart" uri="{C3380CC4-5D6E-409C-BE32-E72D297353CC}">
              <c16:uniqueId val="{0000000A-4E57-4A08-A5B0-29A064B63F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4727</c:v>
                </c:pt>
                <c:pt idx="2">
                  <c:v>#N/A</c:v>
                </c:pt>
                <c:pt idx="3">
                  <c:v>#N/A</c:v>
                </c:pt>
                <c:pt idx="4">
                  <c:v>5380</c:v>
                </c:pt>
                <c:pt idx="5">
                  <c:v>#N/A</c:v>
                </c:pt>
                <c:pt idx="6">
                  <c:v>#N/A</c:v>
                </c:pt>
                <c:pt idx="7">
                  <c:v>3475</c:v>
                </c:pt>
                <c:pt idx="8">
                  <c:v>#N/A</c:v>
                </c:pt>
                <c:pt idx="9">
                  <c:v>#N/A</c:v>
                </c:pt>
                <c:pt idx="10">
                  <c:v>3574</c:v>
                </c:pt>
                <c:pt idx="11">
                  <c:v>#N/A</c:v>
                </c:pt>
                <c:pt idx="12">
                  <c:v>#N/A</c:v>
                </c:pt>
                <c:pt idx="13">
                  <c:v>5770</c:v>
                </c:pt>
                <c:pt idx="14">
                  <c:v>#N/A</c:v>
                </c:pt>
              </c:numCache>
            </c:numRef>
          </c:val>
          <c:smooth val="0"/>
          <c:extLst>
            <c:ext xmlns:c16="http://schemas.microsoft.com/office/drawing/2014/chart" uri="{C3380CC4-5D6E-409C-BE32-E72D297353CC}">
              <c16:uniqueId val="{0000000B-4E57-4A08-A5B0-29A064B63F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2337</c:v>
                </c:pt>
                <c:pt idx="1">
                  <c:v>2387</c:v>
                </c:pt>
                <c:pt idx="2">
                  <c:v>2438</c:v>
                </c:pt>
              </c:numCache>
            </c:numRef>
          </c:val>
          <c:extLst>
            <c:ext xmlns:c16="http://schemas.microsoft.com/office/drawing/2014/chart" uri="{C3380CC4-5D6E-409C-BE32-E72D297353CC}">
              <c16:uniqueId val="{00000000-114C-4318-AC46-A7D5BF5415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444</c:v>
                </c:pt>
                <c:pt idx="1">
                  <c:v>437</c:v>
                </c:pt>
                <c:pt idx="2">
                  <c:v>422</c:v>
                </c:pt>
              </c:numCache>
            </c:numRef>
          </c:val>
          <c:extLst>
            <c:ext xmlns:c16="http://schemas.microsoft.com/office/drawing/2014/chart" uri="{C3380CC4-5D6E-409C-BE32-E72D297353CC}">
              <c16:uniqueId val="{00000001-114C-4318-AC46-A7D5BF5415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645</c:v>
                </c:pt>
                <c:pt idx="1">
                  <c:v>744</c:v>
                </c:pt>
                <c:pt idx="2">
                  <c:v>948</c:v>
                </c:pt>
              </c:numCache>
            </c:numRef>
          </c:val>
          <c:extLst>
            <c:ext xmlns:c16="http://schemas.microsoft.com/office/drawing/2014/chart" uri="{C3380CC4-5D6E-409C-BE32-E72D297353CC}">
              <c16:uniqueId val="{00000002-114C-4318-AC46-A7D5BF5415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元利償還金は、ここ数年、過去の大型公共事業に伴い発行した地方債等の償還が進み減少傾向となっている。</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年度の増加要因として、普通会計の市債償還が</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百万円減少したこと、標準財政規模が</a:t>
          </a:r>
          <a:r>
            <a:rPr kumimoji="1" lang="en-US" altLang="ja-JP" sz="1200">
              <a:latin typeface="ＭＳ ゴシック" pitchFamily="49" charset="-128"/>
              <a:ea typeface="ＭＳ ゴシック" pitchFamily="49" charset="-128"/>
            </a:rPr>
            <a:t>254</a:t>
          </a:r>
          <a:r>
            <a:rPr kumimoji="1" lang="ja-JP" altLang="en-US" sz="1200">
              <a:latin typeface="ＭＳ ゴシック" pitchFamily="49" charset="-128"/>
              <a:ea typeface="ＭＳ ゴシック" pitchFamily="49" charset="-128"/>
            </a:rPr>
            <a:t>百万円増加したことなどがある。</a:t>
          </a:r>
        </a:p>
        <a:p>
          <a:r>
            <a:rPr kumimoji="1" lang="ja-JP" altLang="en-US" sz="1200">
              <a:latin typeface="ＭＳ ゴシック" pitchFamily="49" charset="-128"/>
              <a:ea typeface="ＭＳ ゴシック" pitchFamily="49" charset="-128"/>
            </a:rPr>
            <a:t>　公営企業会計である下水道事業会計及び病院事業会計の元利償還金に対する繰入金額は近年減少傾向であったが、令和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年度に続き令和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年度においても増加している。令和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年度においては、病院事業会計への繰出金が増加したことが要因である。</a:t>
          </a:r>
        </a:p>
        <a:p>
          <a:r>
            <a:rPr kumimoji="1" lang="ja-JP" altLang="en-US" sz="1200">
              <a:latin typeface="ＭＳ ゴシック" pitchFamily="49" charset="-128"/>
              <a:ea typeface="ＭＳ ゴシック" pitchFamily="49" charset="-128"/>
            </a:rPr>
            <a:t>　引き続き、事業計画の精査を図り、普通建設事業費及び地方債の適正な発行に努めていく。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地方債の現在高について、平成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年度までは過去の大型公共事業に伴い発行した地方債の償還が進み、元利償還金が減少したことや普通建設事業費及び地方債の発行を抑制していたことから減少傾向にあった。令和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年度は、ごみ中継施設関連や山辺・県北西部広域環境衛生組合負担金関連の地方債が増えていることが主な要因となり、前年度比で</a:t>
          </a:r>
          <a:r>
            <a:rPr kumimoji="1" lang="en-US" altLang="ja-JP" sz="1100">
              <a:latin typeface="ＭＳ ゴシック" pitchFamily="49" charset="-128"/>
              <a:ea typeface="ＭＳ ゴシック" pitchFamily="49" charset="-128"/>
            </a:rPr>
            <a:t>3,758</a:t>
          </a:r>
          <a:r>
            <a:rPr kumimoji="1" lang="ja-JP" altLang="en-US" sz="1100">
              <a:latin typeface="ＭＳ ゴシック" pitchFamily="49" charset="-128"/>
              <a:ea typeface="ＭＳ ゴシック" pitchFamily="49" charset="-128"/>
            </a:rPr>
            <a:t>百万円の増加となっている。また、公営企業債等繰入見込額についても下水道事業会計繰入見込額の増加により前年度比で</a:t>
          </a:r>
          <a:r>
            <a:rPr kumimoji="1" lang="en-US" altLang="ja-JP" sz="1100">
              <a:latin typeface="ＭＳ ゴシック" pitchFamily="49" charset="-128"/>
              <a:ea typeface="ＭＳ ゴシック" pitchFamily="49" charset="-128"/>
            </a:rPr>
            <a:t>370</a:t>
          </a:r>
          <a:r>
            <a:rPr kumimoji="1" lang="ja-JP" altLang="en-US" sz="1100">
              <a:latin typeface="ＭＳ ゴシック" pitchFamily="49" charset="-128"/>
              <a:ea typeface="ＭＳ ゴシック" pitchFamily="49" charset="-128"/>
            </a:rPr>
            <a:t>百万円増加している。充当可能財源について充当可能基金の</a:t>
          </a:r>
          <a:r>
            <a:rPr kumimoji="1" lang="en-US" altLang="ja-JP" sz="1100">
              <a:latin typeface="ＭＳ ゴシック" pitchFamily="49" charset="-128"/>
              <a:ea typeface="ＭＳ ゴシック" pitchFamily="49" charset="-128"/>
            </a:rPr>
            <a:t>179</a:t>
          </a:r>
          <a:r>
            <a:rPr kumimoji="1" lang="ja-JP" altLang="en-US" sz="1100">
              <a:latin typeface="ＭＳ ゴシック" pitchFamily="49" charset="-128"/>
              <a:ea typeface="ＭＳ ゴシック" pitchFamily="49" charset="-128"/>
            </a:rPr>
            <a:t>百万円の増加もあり、将来負担費率の分子は前年度比</a:t>
          </a:r>
          <a:r>
            <a:rPr kumimoji="1" lang="en-US" altLang="ja-JP" sz="1100">
              <a:latin typeface="ＭＳ ゴシック" pitchFamily="49" charset="-128"/>
              <a:ea typeface="ＭＳ ゴシック" pitchFamily="49" charset="-128"/>
            </a:rPr>
            <a:t>2,196</a:t>
          </a:r>
          <a:r>
            <a:rPr kumimoji="1" lang="ja-JP" altLang="en-US" sz="1100">
              <a:latin typeface="ＭＳ ゴシック" pitchFamily="49" charset="-128"/>
              <a:ea typeface="ＭＳ ゴシック" pitchFamily="49" charset="-128"/>
            </a:rPr>
            <a:t>百万円の増加となった。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年度から計上している債務負担行為に基づく支出予定額は、旧庁舎跡地利用に係る経費についての債務負担行為設定である。また、設立法人等の負債額等負担見込額が令和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年度から</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となっているのは、土地開発公社の長期借入金を一般会計から借り入れたことによるものである。</a:t>
          </a:r>
        </a:p>
        <a:p>
          <a:r>
            <a:rPr kumimoji="1" lang="ja-JP" altLang="en-US" sz="1100">
              <a:latin typeface="ＭＳ ゴシック" pitchFamily="49" charset="-128"/>
              <a:ea typeface="ＭＳ ゴシック" pitchFamily="49" charset="-128"/>
            </a:rPr>
            <a:t>　今後、大規模な普通建設事業にかかる起債が想定されることから、将来負担比率の分子は増加していくと考えられる。事業実施の適正化を図り、財政の健全化に努める。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財政調整基金の増加は、歳計剰余金処分による積立てによるものである。その他特定目的基金の増加は、こども未来応援基金の設立が主な要因となっている。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財政運営の安定化を図るため、引き続き計画的に基金の積み立てを行うとともに、必要に応じて基金の活用を検討していく。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ふるさと大和高田応援基金：多様な人々が参加する地方自治を推進するため、市政の新たな展開や充実を図るための施策に要する費用へ充当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退職手当基金：市職員の退職手当に対して充当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こども未来応援基金：次世代を担う当市のこどもたちの心身の健やかな成長に寄与する事業の資金に充当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休日診療所基金：休日診療所の健全な運営並びに施設及び設備の整備に要する経費の財源に対して充当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森林の整備並びに森林の整備を担うべき人材の育成及び確保、森林の有する公益的機能に関する普及啓発、木材の利用の促進その他の森林の整備の促進に関する施策に要する経費の財源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ふるさと大和高田応援基金について、令和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年度の寄付金受入等による積立額が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百万円、給食費負担金据置措置等への充当のための取崩額が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百万円となっており、積み立てが取り崩しを上回ったため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年度から、旧 葛城広域行政事務組合における診療所業務を休日診療所特別会計が引継いでおり、令和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百万円を休日診療所基金に積み立てている。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ふるさと大和高田応援基金については、ふるさと納税の推進による基金の充実を図るとともに、市民のニーズに合った事業へ充当することとしている。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地方財政法の規定により、決算上生じた剰余金のうち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を下らない金額について、歳計剰余金処分の方法により財政調整基金に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百万円編入したことが主な要因である。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経済状況の変化による収入の減少、災害の発生に伴う支出の増加などに対応し、継続して安定的な財政運営ができるよう、標準財政規模の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％程度を基金確保するよう努めるとともに、今後の多様な財政需要に対応するため、収支に不足が生じた場合には、所要の額を取り崩すこととしている。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過去に積み立てていた補助金（奈良県公立小中学校空調設備設置緊急支援補助金、大和川流域総合治水対策事業補助金等）について、各々の事業における公債費の元金償還のために取り崩している。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将来にわたる財政の健全な運営を行うため、市債の償還に必要な財源を確保するとともに、公債費が他の経費を圧迫するような場合には、取り崩してその財源に充てることとしている。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新型コロナウイルス禍における企業業績の落ち込み等により令和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年度から減少傾向にあった地方税収入は、令和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年度で増加したものの、令和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再び減少した。法人住民税は調定額・収入額ともに大きく増加したが、物価高騰に対する定額減税により、個人住民税については調定額・収入額ともに大きく減少したことが要因である。財政力指数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年度から緩やかに低下しており、類似団体平均を下回る状況が続いているが、人口減少や高齢化の進行により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な増加は見込めない状況にある。地域手当等の職員手当や報酬の減額措置の継続だけでなく、職員採用数の見直しにより人件費の増加を抑制するとともに、更なる地方税の徴収強化等による歳入の確保により、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年度の経常収支比率は、類似団体平均が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ポイント悪化している中、当市は</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年度は経常経費として、会計年度任用職員に対する勤勉手当の支給開始や、退職手当の増加によ</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大幅</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百万円）や、</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市内・市外施設型給付費、保育委託費の増加による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影響を大きく受けた。</a:t>
          </a:r>
          <a:endParaRPr lang="ja-JP" altLang="ja-JP" sz="11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今後も、近年の物価高騰による物件費の増加や、正規職員・会計年度任用職員の処遇改善などによる人件費の増加が予想されることから、経常経費の抑制や既存事業の見直し、公共施設における統廃合の検討等により、比率の改善を図る必要があると考える。</a:t>
          </a:r>
          <a:endParaRPr lang="ja-JP" altLang="ja-JP" sz="11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66</xdr:row>
      <xdr:rowOff>70485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8966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65</xdr:row>
      <xdr:rowOff>151447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896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47943</xdr:rowOff>
    </xdr:from>
    <xdr:to>
      <xdr:col>15</xdr:col>
      <xdr:colOff>82550</xdr:colOff>
      <xdr:row>65</xdr:row>
      <xdr:rowOff>151447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9293"/>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66</xdr:row>
      <xdr:rowOff>94615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9293"/>
          <a:ext cx="889000" cy="56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19685</xdr:rowOff>
    </xdr:from>
    <xdr:to>
      <xdr:col>23</xdr:col>
      <xdr:colOff>184150</xdr:colOff>
      <xdr:row>66</xdr:row>
      <xdr:rowOff>121285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87012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100647</xdr:rowOff>
    </xdr:from>
    <xdr:to>
      <xdr:col>15</xdr:col>
      <xdr:colOff>133350</xdr:colOff>
      <xdr:row>66</xdr:row>
      <xdr:rowOff>30797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15574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83520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43815</xdr:rowOff>
    </xdr:from>
    <xdr:to>
      <xdr:col>7</xdr:col>
      <xdr:colOff>31750</xdr:colOff>
      <xdr:row>66</xdr:row>
      <xdr:rowOff>145415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130192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年度は、電算処理委託料やシステム開発委託料等の物件費の増加等が要因となり、前年度に比べて人口一人当たりの決算額が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11,358</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円増加した。また、本市は学校や保育所等の公共施設数が多いことから、類似団体に比べて、人口一人当たりの金額が大きい傾向にある。</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公共施設の管理については、可能な部分において指定管理者制度を導入し、その他の業務についても外部委託によるコスト削減を図っているところである。公共施設における統廃合の検討等により、今後も経費の抑制を図っていく方針である。</a:t>
          </a:r>
          <a:endParaRPr lang="ja-JP" altLang="ja-JP" sz="13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14022</xdr:rowOff>
    </xdr:from>
    <xdr:to>
      <xdr:col>23</xdr:col>
      <xdr:colOff>133350</xdr:colOff>
      <xdr:row>81</xdr:row>
      <xdr:rowOff>53175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1472"/>
          <a:ext cx="838200" cy="3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14022</xdr:rowOff>
    </xdr:from>
    <xdr:to>
      <xdr:col>19</xdr:col>
      <xdr:colOff>133350</xdr:colOff>
      <xdr:row>81</xdr:row>
      <xdr:rowOff>19834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01472"/>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19834</xdr:rowOff>
    </xdr:from>
    <xdr:to>
      <xdr:col>15</xdr:col>
      <xdr:colOff>82550</xdr:colOff>
      <xdr:row>81</xdr:row>
      <xdr:rowOff>24140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07284"/>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146531</xdr:rowOff>
    </xdr:from>
    <xdr:to>
      <xdr:col>11</xdr:col>
      <xdr:colOff>31750</xdr:colOff>
      <xdr:row>81</xdr:row>
      <xdr:rowOff>24140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2531"/>
          <a:ext cx="889000" cy="4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2375</xdr:rowOff>
    </xdr:from>
    <xdr:to>
      <xdr:col>23</xdr:col>
      <xdr:colOff>184150</xdr:colOff>
      <xdr:row>81</xdr:row>
      <xdr:rowOff>103975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145902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134672</xdr:rowOff>
    </xdr:from>
    <xdr:to>
      <xdr:col>19</xdr:col>
      <xdr:colOff>184150</xdr:colOff>
      <xdr:row>81</xdr:row>
      <xdr:rowOff>64822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140484</xdr:rowOff>
    </xdr:from>
    <xdr:to>
      <xdr:col>15</xdr:col>
      <xdr:colOff>133350</xdr:colOff>
      <xdr:row>81</xdr:row>
      <xdr:rowOff>70634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55411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4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144790</xdr:rowOff>
    </xdr:from>
    <xdr:to>
      <xdr:col>11</xdr:col>
      <xdr:colOff>82550</xdr:colOff>
      <xdr:row>81</xdr:row>
      <xdr:rowOff>74940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59717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95731</xdr:rowOff>
    </xdr:from>
    <xdr:to>
      <xdr:col>7</xdr:col>
      <xdr:colOff>31750</xdr:colOff>
      <xdr:row>81</xdr:row>
      <xdr:rowOff>25881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年度は定年退職を含む退職者が多く、新規採用職員や再任用職員が増えている影響で</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年度以降は同水準となっている。</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本市の行政職給料表は、</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級までの給料表を適用しており、近年は職員の年齢層も若くなっていることから、国との比較で</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ポイント程度低い水準で推移している。</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類似団体と比較しても低い水準で推移していることについても、同様の要因である。</a:t>
          </a:r>
          <a:endParaRPr lang="ja-JP" altLang="ja-JP" sz="1300" u="none">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47171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258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81643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81643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602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30843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保育所、こども園、高等学校及びごみ処理施設等の施設運営を直営で行っていることにより、職員数が類似団体平均と比較して多くなる基礎的な要因がある。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公共施設の管理については、可能な部分において、指定管理者制度の導入等による委託化を進めているところであり、その他の業務についても外部委託を行うことにより、適正な定員管理に努める。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67521</xdr:rowOff>
    </xdr:from>
    <xdr:to>
      <xdr:col>81</xdr:col>
      <xdr:colOff>44450</xdr:colOff>
      <xdr:row>64</xdr:row>
      <xdr:rowOff>75565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04032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69532</xdr:rowOff>
    </xdr:from>
    <xdr:to>
      <xdr:col>77</xdr:col>
      <xdr:colOff>44450</xdr:colOff>
      <xdr:row>64</xdr:row>
      <xdr:rowOff>75565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423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49424</xdr:rowOff>
    </xdr:from>
    <xdr:to>
      <xdr:col>72</xdr:col>
      <xdr:colOff>203200</xdr:colOff>
      <xdr:row>64</xdr:row>
      <xdr:rowOff>69532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2222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35348</xdr:rowOff>
    </xdr:from>
    <xdr:to>
      <xdr:col>68</xdr:col>
      <xdr:colOff>152400</xdr:colOff>
      <xdr:row>64</xdr:row>
      <xdr:rowOff>49424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0814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16721</xdr:rowOff>
    </xdr:from>
    <xdr:to>
      <xdr:col>81</xdr:col>
      <xdr:colOff>95250</xdr:colOff>
      <xdr:row>64</xdr:row>
      <xdr:rowOff>118321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160248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24765</xdr:rowOff>
    </xdr:from>
    <xdr:to>
      <xdr:col>77</xdr:col>
      <xdr:colOff>95250</xdr:colOff>
      <xdr:row>64</xdr:row>
      <xdr:rowOff>126365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111142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18732</xdr:rowOff>
    </xdr:from>
    <xdr:to>
      <xdr:col>73</xdr:col>
      <xdr:colOff>44450</xdr:colOff>
      <xdr:row>64</xdr:row>
      <xdr:rowOff>120332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105109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170074</xdr:rowOff>
    </xdr:from>
    <xdr:to>
      <xdr:col>68</xdr:col>
      <xdr:colOff>203200</xdr:colOff>
      <xdr:row>64</xdr:row>
      <xdr:rowOff>100224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85001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155998</xdr:rowOff>
    </xdr:from>
    <xdr:to>
      <xdr:col>64</xdr:col>
      <xdr:colOff>152400</xdr:colOff>
      <xdr:row>64</xdr:row>
      <xdr:rowOff>86148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70925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年度以降普通建設事業費の抑制を続けたことにより、元利償還金は減少傾向が続いており、比率は改善していた。</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年度に発行した退職手当債が平成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年度以降に順次償還を終えているため、令和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年度頃までは元利償還金の減少を見込んでいた。</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年度は控除財源の減少により実質公債費比率が悪化した。</a:t>
          </a:r>
          <a:endPar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u="none">
              <a:effectLst/>
              <a:latin typeface="ＭＳ Ｐゴシック" panose="020B0600070205080204" pitchFamily="50" charset="-128"/>
              <a:ea typeface="ＭＳ Ｐゴシック" panose="020B0600070205080204" pitchFamily="50" charset="-128"/>
            </a:rPr>
            <a:t>　引き続き、事業計画の精査を図り、地方債の適正な発行に努めていく。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11854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332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976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49530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年度の将来負担比率は、前年度に比べて</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ポイント悪化している。将来負担額のうち地方債現在高はごみ中継施設関連等により</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3,758</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百万円増加している。公営企業等への繰出見込額についても増加しており、将来負担額は</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4,124</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百万円の増加となっている。また、充当可能財源については</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1,929</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pPr eaLnBrk="1" fontAlgn="auto" latinLnBrk="0" hangingPunct="1"/>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今後も、ごみ関連施設の建設事業等、大規模な普通建設事業にかかる起債を予定しており、比率が上昇することが見込まれることから、今後も事業実施の適正化を図り、財政の健全化に努める。 </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33322</xdr:rowOff>
    </xdr:from>
    <xdr:to>
      <xdr:col>81</xdr:col>
      <xdr:colOff>44450</xdr:colOff>
      <xdr:row>16</xdr:row>
      <xdr:rowOff>29633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05072"/>
          <a:ext cx="8382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31024</xdr:rowOff>
    </xdr:from>
    <xdr:to>
      <xdr:col>77</xdr:col>
      <xdr:colOff>44450</xdr:colOff>
      <xdr:row>15</xdr:row>
      <xdr:rowOff>33322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0277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31024</xdr:rowOff>
    </xdr:from>
    <xdr:to>
      <xdr:col>72</xdr:col>
      <xdr:colOff>203200</xdr:colOff>
      <xdr:row>16</xdr:row>
      <xdr:rowOff>8950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02774"/>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149376</xdr:rowOff>
    </xdr:from>
    <xdr:to>
      <xdr:col>68</xdr:col>
      <xdr:colOff>152400</xdr:colOff>
      <xdr:row>16</xdr:row>
      <xdr:rowOff>8950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21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122360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9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153972</xdr:rowOff>
    </xdr:from>
    <xdr:to>
      <xdr:col>77</xdr:col>
      <xdr:colOff>95250</xdr:colOff>
      <xdr:row>15</xdr:row>
      <xdr:rowOff>84122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151674</xdr:rowOff>
    </xdr:from>
    <xdr:to>
      <xdr:col>73</xdr:col>
      <xdr:colOff>44450</xdr:colOff>
      <xdr:row>15</xdr:row>
      <xdr:rowOff>81824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66601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3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129600</xdr:rowOff>
    </xdr:from>
    <xdr:to>
      <xdr:col>68</xdr:col>
      <xdr:colOff>203200</xdr:colOff>
      <xdr:row>16</xdr:row>
      <xdr:rowOff>59750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44527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98576</xdr:rowOff>
    </xdr:from>
    <xdr:to>
      <xdr:col>64</xdr:col>
      <xdr:colOff>152400</xdr:colOff>
      <xdr:row>16</xdr:row>
      <xdr:rowOff>28726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13503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本市は保育・教育関連施設等を直営で行っているなど、職員数が類似団体と比較して多くなる要因を抱えている。令和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年度は会計年度任用職員に対する勤勉手当の支給開始や、退職手当の増加により人件費が大幅に増加（＋</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百万円）しており、昨年度より</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ポイント増加、類似団体平均値との差は</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公共施設の管理については、指定管理者制度の導入等を積極的に進めており、その他の業務についても外部委託等を行うこと等により人件費の抑制に努める。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39</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39</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238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108712</xdr:rowOff>
    </xdr:from>
    <xdr:to>
      <xdr:col>15</xdr:col>
      <xdr:colOff>98425</xdr:colOff>
      <xdr:row>39</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238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238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5334</xdr:rowOff>
    </xdr:from>
    <xdr:to>
      <xdr:col>24</xdr:col>
      <xdr:colOff>76200</xdr:colOff>
      <xdr:row>39</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xdr:rowOff>
    </xdr:from>
    <xdr:to>
      <xdr:col>15</xdr:col>
      <xdr:colOff>149225</xdr:colOff>
      <xdr:row>39</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57912</xdr:rowOff>
    </xdr:from>
    <xdr:to>
      <xdr:col>11</xdr:col>
      <xdr:colOff>60325</xdr:colOff>
      <xdr:row>38</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144289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年度の物件費に係る経常収支比率は、学校給食事業関係経費の減少が影響し、</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しかしながら、今後も物価高騰の影響による光熱水費</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の需用費の増加が見込まれるため、更なる経費削減に努める必要がある。なお、し尿処理業務や消防業務等は一部事務組合で行っており、その業務に関係する物件費が補助費等に計上されていることなどの影響により、類似団体平均より低い比率で推移してい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16</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987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22225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9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xdr:rowOff>
    </xdr:from>
    <xdr:to>
      <xdr:col>73</xdr:col>
      <xdr:colOff>180975</xdr:colOff>
      <xdr:row>15</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749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79375</xdr:rowOff>
    </xdr:from>
    <xdr:to>
      <xdr:col>69</xdr:col>
      <xdr:colOff>92075</xdr:colOff>
      <xdr:row>15</xdr:row>
      <xdr:rowOff>3175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796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142875</xdr:rowOff>
    </xdr:from>
    <xdr:to>
      <xdr:col>78</xdr:col>
      <xdr:colOff>120650</xdr:colOff>
      <xdr:row>16</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83202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123825</xdr:rowOff>
    </xdr:from>
    <xdr:to>
      <xdr:col>69</xdr:col>
      <xdr:colOff>142875</xdr:colOff>
      <xdr:row>15</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64152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28575</xdr:rowOff>
    </xdr:from>
    <xdr:to>
      <xdr:col>65</xdr:col>
      <xdr:colOff>53975</xdr:colOff>
      <xdr:row>14</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年度により増減するものの、基本的には類似団体平均を少し下回る水準で推移している。生活保護給付事業や障害者自立支援事業の割合が大きく、医療扶助や利用者の増が影響しているが、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年度は乳幼児及び子ども医療給付事業費の減少によるところが大きく、</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今後は高齢化の進展による影響に加え、病院における受診控えが解消されたことによる医療費関連の扶助費の増加が想定される。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29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53357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81280</xdr:rowOff>
    </xdr:from>
    <xdr:to>
      <xdr:col>24</xdr:col>
      <xdr:colOff>114300</xdr:colOff>
      <xdr:row>60</xdr:row>
      <xdr:rowOff>81280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100330</xdr:rowOff>
    </xdr:from>
    <xdr:to>
      <xdr:col>24</xdr:col>
      <xdr:colOff>25400</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30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33037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38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53340</xdr:rowOff>
    </xdr:from>
    <xdr:to>
      <xdr:col>20</xdr:col>
      <xdr:colOff>38100</xdr:colOff>
      <xdr:row>56</xdr:row>
      <xdr:rowOff>154940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55</xdr:row>
      <xdr:rowOff>8890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024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163830</xdr:rowOff>
    </xdr:from>
    <xdr:to>
      <xdr:col>15</xdr:col>
      <xdr:colOff>149225</xdr:colOff>
      <xdr:row>56</xdr:row>
      <xdr:rowOff>93980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78757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56</xdr:row>
      <xdr:rowOff>111760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0242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125730</xdr:rowOff>
    </xdr:from>
    <xdr:to>
      <xdr:col>11</xdr:col>
      <xdr:colOff>60325</xdr:colOff>
      <xdr:row>56</xdr:row>
      <xdr:rowOff>55880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40657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147337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類似団体と比較してほぼ同水準で推移している。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133858</xdr:rowOff>
    </xdr:from>
    <xdr:to>
      <xdr:col>82</xdr:col>
      <xdr:colOff>107950</xdr:colOff>
      <xdr:row>57</xdr:row>
      <xdr:rowOff>143002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6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133858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8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51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57</xdr:row>
      <xdr:rowOff>124714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1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83058</xdr:rowOff>
    </xdr:from>
    <xdr:to>
      <xdr:col>78</xdr:col>
      <xdr:colOff>120650</xdr:colOff>
      <xdr:row>58</xdr:row>
      <xdr:rowOff>13208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169435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要因として、市立の病院事業や下水道事業に対する補助金及びし尿処理業務、消防業務等を一部事務組合で行っていることが挙げられる。業務を一部事務組合で実施することは、広域化による業務の効率化及び経費の削減につながるものであり、比率の上昇については留意を要するが、広域化等の推進により経費の縮減に努めるものである。</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ポイント増加した主な要因としては、市内・市外施設型給付費、保育委託費の増加が挙げられる。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729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27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新庁舎建設事業にかかる起債の償還が本格的に始まったことや、広域ごみ処理施設およびごみ中継施設建設にかかる起債の償還、今後、老朽化した公共施設の大規模改修等による地方債の発行が予想されることから、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年度以降、比率が上昇すると見込んでいる。普通建設事業の精査による市債発行の適正化を図り、市債残高の抑制に努める。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97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35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96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年度の比率の上昇は、人件費や補助費等の増加が要因として考えられる。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今後も経費全般の節減により、数値の改善に努める。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30937"/>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77</xdr:row>
      <xdr:rowOff>129287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423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77</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42316"/>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119142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135547</xdr:rowOff>
    </xdr:from>
    <xdr:to>
      <xdr:col>29</xdr:col>
      <xdr:colOff>127000</xdr:colOff>
      <xdr:row>17</xdr:row>
      <xdr:rowOff>58877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6372"/>
          <a:ext cx="647700" cy="9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58877</xdr:rowOff>
    </xdr:from>
    <xdr:to>
      <xdr:col>26</xdr:col>
      <xdr:colOff>50800</xdr:colOff>
      <xdr:row>17</xdr:row>
      <xdr:rowOff>84150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1152"/>
          <a:ext cx="698500" cy="25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84150</xdr:rowOff>
    </xdr:from>
    <xdr:to>
      <xdr:col>22</xdr:col>
      <xdr:colOff>114300</xdr:colOff>
      <xdr:row>17</xdr:row>
      <xdr:rowOff>110147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6425"/>
          <a:ext cx="698500" cy="25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110147</xdr:rowOff>
    </xdr:from>
    <xdr:to>
      <xdr:col>18</xdr:col>
      <xdr:colOff>177800</xdr:colOff>
      <xdr:row>17</xdr:row>
      <xdr:rowOff>155918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2422"/>
          <a:ext cx="698500" cy="4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84747</xdr:rowOff>
    </xdr:from>
    <xdr:to>
      <xdr:col>29</xdr:col>
      <xdr:colOff>177800</xdr:colOff>
      <xdr:row>17</xdr:row>
      <xdr:rowOff>14897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101274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8077</xdr:rowOff>
    </xdr:from>
    <xdr:to>
      <xdr:col>26</xdr:col>
      <xdr:colOff>101600</xdr:colOff>
      <xdr:row>17</xdr:row>
      <xdr:rowOff>109677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119854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33350</xdr:rowOff>
    </xdr:from>
    <xdr:to>
      <xdr:col>22</xdr:col>
      <xdr:colOff>165100</xdr:colOff>
      <xdr:row>17</xdr:row>
      <xdr:rowOff>134950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145127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59347</xdr:rowOff>
    </xdr:from>
    <xdr:to>
      <xdr:col>19</xdr:col>
      <xdr:colOff>38100</xdr:colOff>
      <xdr:row>17</xdr:row>
      <xdr:rowOff>160947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171124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105118</xdr:rowOff>
    </xdr:from>
    <xdr:to>
      <xdr:col>15</xdr:col>
      <xdr:colOff>101600</xdr:colOff>
      <xdr:row>18</xdr:row>
      <xdr:rowOff>35268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45445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217950</xdr:rowOff>
    </xdr:from>
    <xdr:to>
      <xdr:col>29</xdr:col>
      <xdr:colOff>127000</xdr:colOff>
      <xdr:row>35</xdr:row>
      <xdr:rowOff>295053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28300"/>
          <a:ext cx="647700" cy="7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269255</xdr:rowOff>
    </xdr:from>
    <xdr:to>
      <xdr:col>26</xdr:col>
      <xdr:colOff>50800</xdr:colOff>
      <xdr:row>35</xdr:row>
      <xdr:rowOff>295053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79605"/>
          <a:ext cx="698500" cy="25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201328</xdr:rowOff>
    </xdr:from>
    <xdr:to>
      <xdr:col>22</xdr:col>
      <xdr:colOff>114300</xdr:colOff>
      <xdr:row>35</xdr:row>
      <xdr:rowOff>269255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11678"/>
          <a:ext cx="698500" cy="6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189179</xdr:rowOff>
    </xdr:from>
    <xdr:to>
      <xdr:col>18</xdr:col>
      <xdr:colOff>177800</xdr:colOff>
      <xdr:row>35</xdr:row>
      <xdr:rowOff>201328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99529"/>
          <a:ext cx="6985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167150</xdr:rowOff>
    </xdr:from>
    <xdr:to>
      <xdr:col>29</xdr:col>
      <xdr:colOff>177800</xdr:colOff>
      <xdr:row>35</xdr:row>
      <xdr:rowOff>268750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12227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244253</xdr:rowOff>
    </xdr:from>
    <xdr:to>
      <xdr:col>26</xdr:col>
      <xdr:colOff>101600</xdr:colOff>
      <xdr:row>36</xdr:row>
      <xdr:rowOff>2953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330630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0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218455</xdr:rowOff>
    </xdr:from>
    <xdr:to>
      <xdr:col>22</xdr:col>
      <xdr:colOff>165100</xdr:colOff>
      <xdr:row>35</xdr:row>
      <xdr:rowOff>320055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330232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150528</xdr:rowOff>
    </xdr:from>
    <xdr:to>
      <xdr:col>19</xdr:col>
      <xdr:colOff>38100</xdr:colOff>
      <xdr:row>35</xdr:row>
      <xdr:rowOff>252128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262305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2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138379</xdr:rowOff>
    </xdr:from>
    <xdr:to>
      <xdr:col>15</xdr:col>
      <xdr:colOff>101600</xdr:colOff>
      <xdr:row>35</xdr:row>
      <xdr:rowOff>239979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250156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86844</xdr:rowOff>
    </xdr:from>
    <xdr:to>
      <xdr:col>24</xdr:col>
      <xdr:colOff>63500</xdr:colOff>
      <xdr:row>35</xdr:row>
      <xdr:rowOff>76492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6144"/>
          <a:ext cx="838200" cy="16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164454</xdr:rowOff>
    </xdr:from>
    <xdr:to>
      <xdr:col>19</xdr:col>
      <xdr:colOff>177800</xdr:colOff>
      <xdr:row>35</xdr:row>
      <xdr:rowOff>76492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93754"/>
          <a:ext cx="8890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164454</xdr:rowOff>
    </xdr:from>
    <xdr:to>
      <xdr:col>15</xdr:col>
      <xdr:colOff>50800</xdr:colOff>
      <xdr:row>35</xdr:row>
      <xdr:rowOff>55935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3754"/>
          <a:ext cx="889000" cy="6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55935</xdr:rowOff>
    </xdr:from>
    <xdr:to>
      <xdr:col>10</xdr:col>
      <xdr:colOff>114300</xdr:colOff>
      <xdr:row>35</xdr:row>
      <xdr:rowOff>84085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668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36044</xdr:rowOff>
    </xdr:from>
    <xdr:to>
      <xdr:col>24</xdr:col>
      <xdr:colOff>114300</xdr:colOff>
      <xdr:row>34</xdr:row>
      <xdr:rowOff>137644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58921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25692</xdr:rowOff>
    </xdr:from>
    <xdr:to>
      <xdr:col>20</xdr:col>
      <xdr:colOff>38100</xdr:colOff>
      <xdr:row>35</xdr:row>
      <xdr:rowOff>127292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143819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113654</xdr:rowOff>
    </xdr:from>
    <xdr:to>
      <xdr:col>15</xdr:col>
      <xdr:colOff>101600</xdr:colOff>
      <xdr:row>35</xdr:row>
      <xdr:rowOff>43804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60331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1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5135</xdr:rowOff>
    </xdr:from>
    <xdr:to>
      <xdr:col>10</xdr:col>
      <xdr:colOff>165100</xdr:colOff>
      <xdr:row>35</xdr:row>
      <xdr:rowOff>106735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123262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33285</xdr:rowOff>
    </xdr:from>
    <xdr:to>
      <xdr:col>6</xdr:col>
      <xdr:colOff>38100</xdr:colOff>
      <xdr:row>35</xdr:row>
      <xdr:rowOff>134885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151412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60520</xdr:rowOff>
    </xdr:from>
    <xdr:to>
      <xdr:col>24</xdr:col>
      <xdr:colOff>63500</xdr:colOff>
      <xdr:row>58</xdr:row>
      <xdr:rowOff>73354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4620"/>
          <a:ext cx="838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62750</xdr:rowOff>
    </xdr:from>
    <xdr:to>
      <xdr:col>19</xdr:col>
      <xdr:colOff>177800</xdr:colOff>
      <xdr:row>58</xdr:row>
      <xdr:rowOff>73354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6850"/>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57234</xdr:rowOff>
    </xdr:from>
    <xdr:to>
      <xdr:col>15</xdr:col>
      <xdr:colOff>50800</xdr:colOff>
      <xdr:row>58</xdr:row>
      <xdr:rowOff>62750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01334"/>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57234</xdr:rowOff>
    </xdr:from>
    <xdr:to>
      <xdr:col>10</xdr:col>
      <xdr:colOff>114300</xdr:colOff>
      <xdr:row>58</xdr:row>
      <xdr:rowOff>94137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1334"/>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9720</xdr:rowOff>
    </xdr:from>
    <xdr:to>
      <xdr:col>24</xdr:col>
      <xdr:colOff>114300</xdr:colOff>
      <xdr:row>58</xdr:row>
      <xdr:rowOff>111320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22554</xdr:rowOff>
    </xdr:from>
    <xdr:to>
      <xdr:col>20</xdr:col>
      <xdr:colOff>38100</xdr:colOff>
      <xdr:row>58</xdr:row>
      <xdr:rowOff>124154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115281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11950</xdr:rowOff>
    </xdr:from>
    <xdr:to>
      <xdr:col>15</xdr:col>
      <xdr:colOff>101600</xdr:colOff>
      <xdr:row>58</xdr:row>
      <xdr:rowOff>113550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104677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6434</xdr:rowOff>
    </xdr:from>
    <xdr:to>
      <xdr:col>10</xdr:col>
      <xdr:colOff>165100</xdr:colOff>
      <xdr:row>58</xdr:row>
      <xdr:rowOff>108034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99161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43337</xdr:rowOff>
    </xdr:from>
    <xdr:to>
      <xdr:col>6</xdr:col>
      <xdr:colOff>38100</xdr:colOff>
      <xdr:row>58</xdr:row>
      <xdr:rowOff>144937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136064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155093</xdr:rowOff>
    </xdr:from>
    <xdr:to>
      <xdr:col>24</xdr:col>
      <xdr:colOff>63500</xdr:colOff>
      <xdr:row>78</xdr:row>
      <xdr:rowOff>169038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28193"/>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155093</xdr:rowOff>
    </xdr:from>
    <xdr:to>
      <xdr:col>19</xdr:col>
      <xdr:colOff>177800</xdr:colOff>
      <xdr:row>78</xdr:row>
      <xdr:rowOff>161837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28193"/>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161837</xdr:rowOff>
    </xdr:from>
    <xdr:to>
      <xdr:col>15</xdr:col>
      <xdr:colOff>50800</xdr:colOff>
      <xdr:row>78</xdr:row>
      <xdr:rowOff>167284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34937"/>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159283</xdr:rowOff>
    </xdr:from>
    <xdr:to>
      <xdr:col>10</xdr:col>
      <xdr:colOff>114300</xdr:colOff>
      <xdr:row>78</xdr:row>
      <xdr:rowOff>167284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238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118238</xdr:rowOff>
    </xdr:from>
    <xdr:to>
      <xdr:col>24</xdr:col>
      <xdr:colOff>114300</xdr:colOff>
      <xdr:row>79</xdr:row>
      <xdr:rowOff>48388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33165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104293</xdr:rowOff>
    </xdr:from>
    <xdr:to>
      <xdr:col>20</xdr:col>
      <xdr:colOff>38100</xdr:colOff>
      <xdr:row>79</xdr:row>
      <xdr:rowOff>34443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25570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111037</xdr:rowOff>
    </xdr:from>
    <xdr:to>
      <xdr:col>15</xdr:col>
      <xdr:colOff>101600</xdr:colOff>
      <xdr:row>79</xdr:row>
      <xdr:rowOff>41187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32314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116484</xdr:rowOff>
    </xdr:from>
    <xdr:to>
      <xdr:col>10</xdr:col>
      <xdr:colOff>165100</xdr:colOff>
      <xdr:row>79</xdr:row>
      <xdr:rowOff>46634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37761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108483</xdr:rowOff>
    </xdr:from>
    <xdr:to>
      <xdr:col>6</xdr:col>
      <xdr:colOff>38100</xdr:colOff>
      <xdr:row>79</xdr:row>
      <xdr:rowOff>38633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29760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86959</xdr:rowOff>
    </xdr:from>
    <xdr:to>
      <xdr:col>24</xdr:col>
      <xdr:colOff>63500</xdr:colOff>
      <xdr:row>96</xdr:row>
      <xdr:rowOff>160046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46159"/>
          <a:ext cx="8382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160046</xdr:rowOff>
    </xdr:from>
    <xdr:to>
      <xdr:col>19</xdr:col>
      <xdr:colOff>177800</xdr:colOff>
      <xdr:row>97</xdr:row>
      <xdr:rowOff>169515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19246"/>
          <a:ext cx="889000" cy="18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22602</xdr:rowOff>
    </xdr:from>
    <xdr:to>
      <xdr:col>15</xdr:col>
      <xdr:colOff>50800</xdr:colOff>
      <xdr:row>97</xdr:row>
      <xdr:rowOff>169515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53252"/>
          <a:ext cx="8890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22602</xdr:rowOff>
    </xdr:from>
    <xdr:to>
      <xdr:col>10</xdr:col>
      <xdr:colOff>114300</xdr:colOff>
      <xdr:row>98</xdr:row>
      <xdr:rowOff>154983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53252"/>
          <a:ext cx="889000" cy="30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36159</xdr:rowOff>
    </xdr:from>
    <xdr:to>
      <xdr:col>24</xdr:col>
      <xdr:colOff>114300</xdr:colOff>
      <xdr:row>96</xdr:row>
      <xdr:rowOff>137759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59036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4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109246</xdr:rowOff>
    </xdr:from>
    <xdr:to>
      <xdr:col>20</xdr:col>
      <xdr:colOff>38100</xdr:colOff>
      <xdr:row>97</xdr:row>
      <xdr:rowOff>39396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55923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4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118715</xdr:rowOff>
    </xdr:from>
    <xdr:to>
      <xdr:col>15</xdr:col>
      <xdr:colOff>101600</xdr:colOff>
      <xdr:row>98</xdr:row>
      <xdr:rowOff>48865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65392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2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143252</xdr:rowOff>
    </xdr:from>
    <xdr:to>
      <xdr:col>10</xdr:col>
      <xdr:colOff>165100</xdr:colOff>
      <xdr:row>97</xdr:row>
      <xdr:rowOff>73402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89929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7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104183</xdr:rowOff>
    </xdr:from>
    <xdr:to>
      <xdr:col>6</xdr:col>
      <xdr:colOff>38100</xdr:colOff>
      <xdr:row>99</xdr:row>
      <xdr:rowOff>34333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50860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8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22718</xdr:rowOff>
    </xdr:from>
    <xdr:to>
      <xdr:col>55</xdr:col>
      <xdr:colOff>0</xdr:colOff>
      <xdr:row>35</xdr:row>
      <xdr:rowOff>127531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680568"/>
          <a:ext cx="838200" cy="4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127531</xdr:rowOff>
    </xdr:from>
    <xdr:to>
      <xdr:col>50</xdr:col>
      <xdr:colOff>114300</xdr:colOff>
      <xdr:row>35</xdr:row>
      <xdr:rowOff>146946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28281"/>
          <a:ext cx="889000" cy="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146946</xdr:rowOff>
    </xdr:from>
    <xdr:to>
      <xdr:col>45</xdr:col>
      <xdr:colOff>177800</xdr:colOff>
      <xdr:row>36</xdr:row>
      <xdr:rowOff>56939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47696"/>
          <a:ext cx="889000" cy="8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136987</xdr:rowOff>
    </xdr:from>
    <xdr:to>
      <xdr:col>41</xdr:col>
      <xdr:colOff>50800</xdr:colOff>
      <xdr:row>36</xdr:row>
      <xdr:rowOff>56939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51937"/>
          <a:ext cx="889000" cy="7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143368</xdr:rowOff>
    </xdr:from>
    <xdr:to>
      <xdr:col>55</xdr:col>
      <xdr:colOff>50800</xdr:colOff>
      <xdr:row>33</xdr:row>
      <xdr:rowOff>73518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6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166245</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48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76731</xdr:rowOff>
    </xdr:from>
    <xdr:to>
      <xdr:col>50</xdr:col>
      <xdr:colOff>165100</xdr:colOff>
      <xdr:row>36</xdr:row>
      <xdr:rowOff>6881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23408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8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96146</xdr:rowOff>
    </xdr:from>
    <xdr:to>
      <xdr:col>46</xdr:col>
      <xdr:colOff>38100</xdr:colOff>
      <xdr:row>36</xdr:row>
      <xdr:rowOff>26296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42823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6139</xdr:rowOff>
    </xdr:from>
    <xdr:to>
      <xdr:col>41</xdr:col>
      <xdr:colOff>101600</xdr:colOff>
      <xdr:row>36</xdr:row>
      <xdr:rowOff>107739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124266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86187</xdr:rowOff>
    </xdr:from>
    <xdr:to>
      <xdr:col>36</xdr:col>
      <xdr:colOff>165100</xdr:colOff>
      <xdr:row>32</xdr:row>
      <xdr:rowOff>16337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32864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7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134834</xdr:rowOff>
    </xdr:from>
    <xdr:to>
      <xdr:col>55</xdr:col>
      <xdr:colOff>0</xdr:colOff>
      <xdr:row>56</xdr:row>
      <xdr:rowOff>166239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36034"/>
          <a:ext cx="8382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166239</xdr:rowOff>
    </xdr:from>
    <xdr:to>
      <xdr:col>50</xdr:col>
      <xdr:colOff>114300</xdr:colOff>
      <xdr:row>58</xdr:row>
      <xdr:rowOff>70129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67439"/>
          <a:ext cx="889000" cy="24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99956</xdr:rowOff>
    </xdr:from>
    <xdr:to>
      <xdr:col>45</xdr:col>
      <xdr:colOff>177800</xdr:colOff>
      <xdr:row>58</xdr:row>
      <xdr:rowOff>70129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01156"/>
          <a:ext cx="889000" cy="3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99956</xdr:rowOff>
    </xdr:from>
    <xdr:to>
      <xdr:col>41</xdr:col>
      <xdr:colOff>50800</xdr:colOff>
      <xdr:row>56</xdr:row>
      <xdr:rowOff>129206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01156"/>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84034</xdr:rowOff>
    </xdr:from>
    <xdr:to>
      <xdr:col>55</xdr:col>
      <xdr:colOff>50800</xdr:colOff>
      <xdr:row>57</xdr:row>
      <xdr:rowOff>14184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62461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115439</xdr:rowOff>
    </xdr:from>
    <xdr:to>
      <xdr:col>50</xdr:col>
      <xdr:colOff>165100</xdr:colOff>
      <xdr:row>57</xdr:row>
      <xdr:rowOff>45589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36716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19329</xdr:rowOff>
    </xdr:from>
    <xdr:to>
      <xdr:col>46</xdr:col>
      <xdr:colOff>38100</xdr:colOff>
      <xdr:row>58</xdr:row>
      <xdr:rowOff>120929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112056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49156</xdr:rowOff>
    </xdr:from>
    <xdr:to>
      <xdr:col>41</xdr:col>
      <xdr:colOff>101600</xdr:colOff>
      <xdr:row>56</xdr:row>
      <xdr:rowOff>150756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167283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78406</xdr:rowOff>
    </xdr:from>
    <xdr:to>
      <xdr:col>36</xdr:col>
      <xdr:colOff>165100</xdr:colOff>
      <xdr:row>57</xdr:row>
      <xdr:rowOff>8556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171133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7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78778</xdr:rowOff>
    </xdr:from>
    <xdr:to>
      <xdr:col>55</xdr:col>
      <xdr:colOff>0</xdr:colOff>
      <xdr:row>76</xdr:row>
      <xdr:rowOff>109658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08978"/>
          <a:ext cx="8382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78778</xdr:rowOff>
    </xdr:from>
    <xdr:to>
      <xdr:col>50</xdr:col>
      <xdr:colOff>114300</xdr:colOff>
      <xdr:row>78</xdr:row>
      <xdr:rowOff>125737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08978"/>
          <a:ext cx="889000" cy="3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125737</xdr:rowOff>
    </xdr:from>
    <xdr:to>
      <xdr:col>45</xdr:col>
      <xdr:colOff>177800</xdr:colOff>
      <xdr:row>79</xdr:row>
      <xdr:rowOff>18562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98837"/>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18562</xdr:rowOff>
    </xdr:from>
    <xdr:to>
      <xdr:col>41</xdr:col>
      <xdr:colOff>50800</xdr:colOff>
      <xdr:row>79</xdr:row>
      <xdr:rowOff>24867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63112"/>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58858</xdr:rowOff>
    </xdr:from>
    <xdr:to>
      <xdr:col>55</xdr:col>
      <xdr:colOff>50800</xdr:colOff>
      <xdr:row>76</xdr:row>
      <xdr:rowOff>160458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81735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27978</xdr:rowOff>
    </xdr:from>
    <xdr:to>
      <xdr:col>50</xdr:col>
      <xdr:colOff>165100</xdr:colOff>
      <xdr:row>76</xdr:row>
      <xdr:rowOff>129578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146105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74937</xdr:rowOff>
    </xdr:from>
    <xdr:to>
      <xdr:col>46</xdr:col>
      <xdr:colOff>38100</xdr:colOff>
      <xdr:row>79</xdr:row>
      <xdr:rowOff>5087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167664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139212</xdr:rowOff>
    </xdr:from>
    <xdr:to>
      <xdr:col>41</xdr:col>
      <xdr:colOff>101600</xdr:colOff>
      <xdr:row>79</xdr:row>
      <xdr:rowOff>69362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60489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145517</xdr:rowOff>
    </xdr:from>
    <xdr:to>
      <xdr:col>36</xdr:col>
      <xdr:colOff>165100</xdr:colOff>
      <xdr:row>79</xdr:row>
      <xdr:rowOff>75667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66794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56756</xdr:rowOff>
    </xdr:from>
    <xdr:to>
      <xdr:col>55</xdr:col>
      <xdr:colOff>0</xdr:colOff>
      <xdr:row>98</xdr:row>
      <xdr:rowOff>68174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58856"/>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43447</xdr:rowOff>
    </xdr:from>
    <xdr:to>
      <xdr:col>50</xdr:col>
      <xdr:colOff>114300</xdr:colOff>
      <xdr:row>98</xdr:row>
      <xdr:rowOff>56756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45547"/>
          <a:ext cx="889000" cy="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151270</xdr:rowOff>
    </xdr:from>
    <xdr:to>
      <xdr:col>45</xdr:col>
      <xdr:colOff>177800</xdr:colOff>
      <xdr:row>98</xdr:row>
      <xdr:rowOff>43447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439020"/>
          <a:ext cx="889000" cy="4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151270</xdr:rowOff>
    </xdr:from>
    <xdr:to>
      <xdr:col>41</xdr:col>
      <xdr:colOff>50800</xdr:colOff>
      <xdr:row>96</xdr:row>
      <xdr:rowOff>45008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439020"/>
          <a:ext cx="889000" cy="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17374</xdr:rowOff>
    </xdr:from>
    <xdr:to>
      <xdr:col>55</xdr:col>
      <xdr:colOff>50800</xdr:colOff>
      <xdr:row>98</xdr:row>
      <xdr:rowOff>118974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103751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5956</xdr:rowOff>
    </xdr:from>
    <xdr:to>
      <xdr:col>50</xdr:col>
      <xdr:colOff>165100</xdr:colOff>
      <xdr:row>98</xdr:row>
      <xdr:rowOff>107556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98683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164097</xdr:rowOff>
    </xdr:from>
    <xdr:to>
      <xdr:col>46</xdr:col>
      <xdr:colOff>38100</xdr:colOff>
      <xdr:row>98</xdr:row>
      <xdr:rowOff>94247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85374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100470</xdr:rowOff>
    </xdr:from>
    <xdr:to>
      <xdr:col>41</xdr:col>
      <xdr:colOff>101600</xdr:colOff>
      <xdr:row>96</xdr:row>
      <xdr:rowOff>30620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47147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165658</xdr:rowOff>
    </xdr:from>
    <xdr:to>
      <xdr:col>36</xdr:col>
      <xdr:colOff>165100</xdr:colOff>
      <xdr:row>96</xdr:row>
      <xdr:rowOff>95808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112335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2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165582</xdr:rowOff>
    </xdr:from>
    <xdr:to>
      <xdr:col>85</xdr:col>
      <xdr:colOff>127000</xdr:colOff>
      <xdr:row>76</xdr:row>
      <xdr:rowOff>169139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95782"/>
          <a:ext cx="8382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151651</xdr:rowOff>
    </xdr:from>
    <xdr:to>
      <xdr:col>81</xdr:col>
      <xdr:colOff>50800</xdr:colOff>
      <xdr:row>76</xdr:row>
      <xdr:rowOff>165582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81851"/>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132702</xdr:rowOff>
    </xdr:from>
    <xdr:to>
      <xdr:col>76</xdr:col>
      <xdr:colOff>114300</xdr:colOff>
      <xdr:row>76</xdr:row>
      <xdr:rowOff>151651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62902"/>
          <a:ext cx="889000" cy="1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132702</xdr:rowOff>
    </xdr:from>
    <xdr:to>
      <xdr:col>71</xdr:col>
      <xdr:colOff>177800</xdr:colOff>
      <xdr:row>76</xdr:row>
      <xdr:rowOff>135522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62902"/>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118339</xdr:rowOff>
    </xdr:from>
    <xdr:to>
      <xdr:col>85</xdr:col>
      <xdr:colOff>177800</xdr:colOff>
      <xdr:row>77</xdr:row>
      <xdr:rowOff>48489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96766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114782</xdr:rowOff>
    </xdr:from>
    <xdr:to>
      <xdr:col>81</xdr:col>
      <xdr:colOff>101600</xdr:colOff>
      <xdr:row>77</xdr:row>
      <xdr:rowOff>44932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36059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3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100851</xdr:rowOff>
    </xdr:from>
    <xdr:to>
      <xdr:col>76</xdr:col>
      <xdr:colOff>165100</xdr:colOff>
      <xdr:row>77</xdr:row>
      <xdr:rowOff>31001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22128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81902</xdr:rowOff>
    </xdr:from>
    <xdr:to>
      <xdr:col>72</xdr:col>
      <xdr:colOff>38100</xdr:colOff>
      <xdr:row>77</xdr:row>
      <xdr:rowOff>12052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0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84722</xdr:rowOff>
    </xdr:from>
    <xdr:to>
      <xdr:col>67</xdr:col>
      <xdr:colOff>101600</xdr:colOff>
      <xdr:row>77</xdr:row>
      <xdr:rowOff>14872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5999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84598</xdr:rowOff>
    </xdr:from>
    <xdr:to>
      <xdr:col>85</xdr:col>
      <xdr:colOff>127000</xdr:colOff>
      <xdr:row>98</xdr:row>
      <xdr:rowOff>108282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6698"/>
          <a:ext cx="838200" cy="2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106772</xdr:rowOff>
    </xdr:from>
    <xdr:to>
      <xdr:col>81</xdr:col>
      <xdr:colOff>50800</xdr:colOff>
      <xdr:row>98</xdr:row>
      <xdr:rowOff>108282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08872"/>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38449</xdr:rowOff>
    </xdr:from>
    <xdr:to>
      <xdr:col>76</xdr:col>
      <xdr:colOff>114300</xdr:colOff>
      <xdr:row>98</xdr:row>
      <xdr:rowOff>106772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0549"/>
          <a:ext cx="889000" cy="6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38449</xdr:rowOff>
    </xdr:from>
    <xdr:to>
      <xdr:col>71</xdr:col>
      <xdr:colOff>177800</xdr:colOff>
      <xdr:row>98</xdr:row>
      <xdr:rowOff>71633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0549"/>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33798</xdr:rowOff>
    </xdr:from>
    <xdr:to>
      <xdr:col>85</xdr:col>
      <xdr:colOff>177800</xdr:colOff>
      <xdr:row>98</xdr:row>
      <xdr:rowOff>135398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120175</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57482</xdr:rowOff>
    </xdr:from>
    <xdr:to>
      <xdr:col>81</xdr:col>
      <xdr:colOff>101600</xdr:colOff>
      <xdr:row>98</xdr:row>
      <xdr:rowOff>159082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150209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55972</xdr:rowOff>
    </xdr:from>
    <xdr:to>
      <xdr:col>76</xdr:col>
      <xdr:colOff>165100</xdr:colOff>
      <xdr:row>98</xdr:row>
      <xdr:rowOff>157572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148699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5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159099</xdr:rowOff>
    </xdr:from>
    <xdr:to>
      <xdr:col>72</xdr:col>
      <xdr:colOff>38100</xdr:colOff>
      <xdr:row>98</xdr:row>
      <xdr:rowOff>89249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80376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20833</xdr:rowOff>
    </xdr:from>
    <xdr:to>
      <xdr:col>67</xdr:col>
      <xdr:colOff>101600</xdr:colOff>
      <xdr:row>98</xdr:row>
      <xdr:rowOff>122433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113560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143129</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86779"/>
          <a:ext cx="838200" cy="2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33401</xdr:rowOff>
    </xdr:from>
    <xdr:to>
      <xdr:col>111</xdr:col>
      <xdr:colOff>177800</xdr:colOff>
      <xdr:row>37</xdr:row>
      <xdr:rowOff>143129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205601"/>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33401</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205601"/>
          <a:ext cx="889000" cy="5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92329</xdr:rowOff>
    </xdr:from>
    <xdr:to>
      <xdr:col>112</xdr:col>
      <xdr:colOff>38100</xdr:colOff>
      <xdr:row>38</xdr:row>
      <xdr:rowOff>22479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39006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154051</xdr:rowOff>
    </xdr:from>
    <xdr:to>
      <xdr:col>107</xdr:col>
      <xdr:colOff>101600</xdr:colOff>
      <xdr:row>36</xdr:row>
      <xdr:rowOff>84201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100728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12393</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56493"/>
          <a:ext cx="889000" cy="12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116132</xdr:rowOff>
    </xdr:from>
    <xdr:to>
      <xdr:col>107</xdr:col>
      <xdr:colOff>50800</xdr:colOff>
      <xdr:row>58</xdr:row>
      <xdr:rowOff>12393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88782"/>
          <a:ext cx="889000" cy="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116132</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88782"/>
          <a:ext cx="889000" cy="19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133043</xdr:rowOff>
    </xdr:from>
    <xdr:to>
      <xdr:col>107</xdr:col>
      <xdr:colOff>101600</xdr:colOff>
      <xdr:row>58</xdr:row>
      <xdr:rowOff>63193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79720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65332</xdr:rowOff>
    </xdr:from>
    <xdr:to>
      <xdr:col>102</xdr:col>
      <xdr:colOff>165100</xdr:colOff>
      <xdr:row>57</xdr:row>
      <xdr:rowOff>166932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3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12009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1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42164</xdr:rowOff>
    </xdr:from>
    <xdr:to>
      <xdr:col>116</xdr:col>
      <xdr:colOff>63500</xdr:colOff>
      <xdr:row>73</xdr:row>
      <xdr:rowOff>93256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58014"/>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93256</xdr:rowOff>
    </xdr:from>
    <xdr:to>
      <xdr:col>111</xdr:col>
      <xdr:colOff>177800</xdr:colOff>
      <xdr:row>73</xdr:row>
      <xdr:rowOff>154483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9106"/>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154483</xdr:rowOff>
    </xdr:from>
    <xdr:to>
      <xdr:col>107</xdr:col>
      <xdr:colOff>50800</xdr:colOff>
      <xdr:row>74</xdr:row>
      <xdr:rowOff>45021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70333"/>
          <a:ext cx="889000" cy="6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45021</xdr:rowOff>
    </xdr:from>
    <xdr:to>
      <xdr:col>102</xdr:col>
      <xdr:colOff>114300</xdr:colOff>
      <xdr:row>74</xdr:row>
      <xdr:rowOff>69062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2321"/>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162814</xdr:rowOff>
    </xdr:from>
    <xdr:to>
      <xdr:col>116</xdr:col>
      <xdr:colOff>114300</xdr:colOff>
      <xdr:row>73</xdr:row>
      <xdr:rowOff>92964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14241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42456</xdr:rowOff>
    </xdr:from>
    <xdr:to>
      <xdr:col>112</xdr:col>
      <xdr:colOff>38100</xdr:colOff>
      <xdr:row>73</xdr:row>
      <xdr:rowOff>144056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160583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103683</xdr:rowOff>
    </xdr:from>
    <xdr:to>
      <xdr:col>107</xdr:col>
      <xdr:colOff>101600</xdr:colOff>
      <xdr:row>74</xdr:row>
      <xdr:rowOff>33833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50360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165671</xdr:rowOff>
    </xdr:from>
    <xdr:to>
      <xdr:col>102</xdr:col>
      <xdr:colOff>165100</xdr:colOff>
      <xdr:row>74</xdr:row>
      <xdr:rowOff>95821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112348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18262</xdr:rowOff>
    </xdr:from>
    <xdr:to>
      <xdr:col>98</xdr:col>
      <xdr:colOff>38100</xdr:colOff>
      <xdr:row>74</xdr:row>
      <xdr:rowOff>119862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136389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住民一人当たりのコストが、類似団体平均と比べて高くなっている。これは、保育所・こども園・高等学校及びごみ処理施設等の施設運営を直営で行っているなど、職員数（会計年度任用職員を含む）が類似団体と比較して多くなる基礎的な要因があることが影響している。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年度に増加した主な要因としては、会計年度任用職員に対する勤勉手当の支給開始や退職手当の増加が挙げられる。物件費については、電算運営経費、予防接種事業費の増加により、前年度比</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3,930</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扶助費については、生活保護給付事業や障害者自立支援事業、低所得者支援及び定額減税補足給付金給付事業の影響により増加している。補助費等は、山辺・県北西部広域環境衛生組合分担金の増加により大きく増加している。普通建設事業費の増加は、民間保育所等施設整備事業が主な要因である。積立金について</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、令和元年度から財政調整基金への積立てを歳計剰余金処分の方法により行っており、増加した要因としては、新設されたこども未来応援基金への積立金が挙げられる。投資及び出資金は、令和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年度に下水道事業会計の赤字補填として出資していた</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億円が皆減となっ</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繰出金の増加は、介護保険事業特別会計繰出金と後期高齢者医療保険事業特別会計繰出金の増加が主な要因となっており、高齢化の進展等の影響により保険・医療関係の繰出金が年々増えていることや、人口に対する高齢者の割合が高い一方で人口の減少幅が類似団体に比べて大きいことなどから、住民一人当たりのコストは類似団体よりも高い状況が続くと見込んでい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61976</xdr:rowOff>
    </xdr:from>
    <xdr:to>
      <xdr:col>24</xdr:col>
      <xdr:colOff>63500</xdr:colOff>
      <xdr:row>34</xdr:row>
      <xdr:rowOff>104953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91276"/>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104953</xdr:rowOff>
    </xdr:from>
    <xdr:to>
      <xdr:col>19</xdr:col>
      <xdr:colOff>177800</xdr:colOff>
      <xdr:row>34</xdr:row>
      <xdr:rowOff>161646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4253"/>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168961</xdr:rowOff>
    </xdr:from>
    <xdr:to>
      <xdr:col>15</xdr:col>
      <xdr:colOff>50800</xdr:colOff>
      <xdr:row>34</xdr:row>
      <xdr:rowOff>161646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83911"/>
          <a:ext cx="889000" cy="5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168961</xdr:rowOff>
    </xdr:from>
    <xdr:to>
      <xdr:col>10</xdr:col>
      <xdr:colOff>114300</xdr:colOff>
      <xdr:row>34</xdr:row>
      <xdr:rowOff>104953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83911"/>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xdr:rowOff>
    </xdr:from>
    <xdr:to>
      <xdr:col>24</xdr:col>
      <xdr:colOff>114300</xdr:colOff>
      <xdr:row>34</xdr:row>
      <xdr:rowOff>112776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34053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54153</xdr:rowOff>
    </xdr:from>
    <xdr:to>
      <xdr:col>20</xdr:col>
      <xdr:colOff>38100</xdr:colOff>
      <xdr:row>34</xdr:row>
      <xdr:rowOff>155753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110846</xdr:rowOff>
    </xdr:from>
    <xdr:to>
      <xdr:col>15</xdr:col>
      <xdr:colOff>101600</xdr:colOff>
      <xdr:row>35</xdr:row>
      <xdr:rowOff>40996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57523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118161</xdr:rowOff>
    </xdr:from>
    <xdr:to>
      <xdr:col>10</xdr:col>
      <xdr:colOff>165100</xdr:colOff>
      <xdr:row>32</xdr:row>
      <xdr:rowOff>48311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64838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54153</xdr:rowOff>
    </xdr:from>
    <xdr:to>
      <xdr:col>6</xdr:col>
      <xdr:colOff>38100</xdr:colOff>
      <xdr:row>34</xdr:row>
      <xdr:rowOff>155753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149491</xdr:rowOff>
    </xdr:from>
    <xdr:to>
      <xdr:col>24</xdr:col>
      <xdr:colOff>63500</xdr:colOff>
      <xdr:row>58</xdr:row>
      <xdr:rowOff>17595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2141"/>
          <a:ext cx="838200" cy="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143665</xdr:rowOff>
    </xdr:from>
    <xdr:to>
      <xdr:col>19</xdr:col>
      <xdr:colOff>177800</xdr:colOff>
      <xdr:row>58</xdr:row>
      <xdr:rowOff>17595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6315"/>
          <a:ext cx="889000" cy="4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94503</xdr:rowOff>
    </xdr:from>
    <xdr:to>
      <xdr:col>15</xdr:col>
      <xdr:colOff>50800</xdr:colOff>
      <xdr:row>57</xdr:row>
      <xdr:rowOff>143665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5703"/>
          <a:ext cx="889000" cy="2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32820</xdr:rowOff>
    </xdr:from>
    <xdr:to>
      <xdr:col>10</xdr:col>
      <xdr:colOff>114300</xdr:colOff>
      <xdr:row>56</xdr:row>
      <xdr:rowOff>94503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19670"/>
          <a:ext cx="889000" cy="57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98691</xdr:rowOff>
    </xdr:from>
    <xdr:to>
      <xdr:col>24</xdr:col>
      <xdr:colOff>114300</xdr:colOff>
      <xdr:row>58</xdr:row>
      <xdr:rowOff>28841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138245</xdr:rowOff>
    </xdr:from>
    <xdr:to>
      <xdr:col>20</xdr:col>
      <xdr:colOff>38100</xdr:colOff>
      <xdr:row>58</xdr:row>
      <xdr:rowOff>68395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59522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92865</xdr:rowOff>
    </xdr:from>
    <xdr:to>
      <xdr:col>15</xdr:col>
      <xdr:colOff>101600</xdr:colOff>
      <xdr:row>58</xdr:row>
      <xdr:rowOff>23015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43703</xdr:rowOff>
    </xdr:from>
    <xdr:to>
      <xdr:col>10</xdr:col>
      <xdr:colOff>165100</xdr:colOff>
      <xdr:row>56</xdr:row>
      <xdr:rowOff>145303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161830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2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153470</xdr:rowOff>
    </xdr:from>
    <xdr:to>
      <xdr:col>6</xdr:col>
      <xdr:colOff>38100</xdr:colOff>
      <xdr:row>53</xdr:row>
      <xdr:rowOff>83620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6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100147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4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103764</xdr:rowOff>
    </xdr:from>
    <xdr:to>
      <xdr:col>24</xdr:col>
      <xdr:colOff>63500</xdr:colOff>
      <xdr:row>74</xdr:row>
      <xdr:rowOff>98882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19614"/>
          <a:ext cx="838200" cy="1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98882</xdr:rowOff>
    </xdr:from>
    <xdr:to>
      <xdr:col>19</xdr:col>
      <xdr:colOff>177800</xdr:colOff>
      <xdr:row>75</xdr:row>
      <xdr:rowOff>138831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86182"/>
          <a:ext cx="889000" cy="2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34663</xdr:rowOff>
    </xdr:from>
    <xdr:to>
      <xdr:col>15</xdr:col>
      <xdr:colOff>50800</xdr:colOff>
      <xdr:row>75</xdr:row>
      <xdr:rowOff>138831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93413"/>
          <a:ext cx="889000" cy="10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34663</xdr:rowOff>
    </xdr:from>
    <xdr:to>
      <xdr:col>10</xdr:col>
      <xdr:colOff>114300</xdr:colOff>
      <xdr:row>76</xdr:row>
      <xdr:rowOff>170114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93413"/>
          <a:ext cx="889000" cy="30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52964</xdr:rowOff>
    </xdr:from>
    <xdr:to>
      <xdr:col>24</xdr:col>
      <xdr:colOff>114300</xdr:colOff>
      <xdr:row>73</xdr:row>
      <xdr:rowOff>154564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75841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2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48082</xdr:rowOff>
    </xdr:from>
    <xdr:to>
      <xdr:col>20</xdr:col>
      <xdr:colOff>38100</xdr:colOff>
      <xdr:row>74</xdr:row>
      <xdr:rowOff>149682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166209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1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88031</xdr:rowOff>
    </xdr:from>
    <xdr:to>
      <xdr:col>15</xdr:col>
      <xdr:colOff>101600</xdr:colOff>
      <xdr:row>76</xdr:row>
      <xdr:rowOff>18182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6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34708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155313</xdr:rowOff>
    </xdr:from>
    <xdr:to>
      <xdr:col>10</xdr:col>
      <xdr:colOff>165100</xdr:colOff>
      <xdr:row>75</xdr:row>
      <xdr:rowOff>85463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101990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119314</xdr:rowOff>
    </xdr:from>
    <xdr:to>
      <xdr:col>6</xdr:col>
      <xdr:colOff>38100</xdr:colOff>
      <xdr:row>77</xdr:row>
      <xdr:rowOff>49464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65990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2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165928</xdr:rowOff>
    </xdr:from>
    <xdr:to>
      <xdr:col>24</xdr:col>
      <xdr:colOff>63500</xdr:colOff>
      <xdr:row>97</xdr:row>
      <xdr:rowOff>44355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53678"/>
          <a:ext cx="838200" cy="2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44355</xdr:rowOff>
    </xdr:from>
    <xdr:to>
      <xdr:col>19</xdr:col>
      <xdr:colOff>177800</xdr:colOff>
      <xdr:row>97</xdr:row>
      <xdr:rowOff>145351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75005"/>
          <a:ext cx="889000" cy="10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145351</xdr:rowOff>
    </xdr:from>
    <xdr:to>
      <xdr:col>15</xdr:col>
      <xdr:colOff>50800</xdr:colOff>
      <xdr:row>98</xdr:row>
      <xdr:rowOff>3587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6001"/>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3587</xdr:rowOff>
    </xdr:from>
    <xdr:to>
      <xdr:col>10</xdr:col>
      <xdr:colOff>114300</xdr:colOff>
      <xdr:row>98</xdr:row>
      <xdr:rowOff>29815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5687"/>
          <a:ext cx="889000" cy="2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115128</xdr:rowOff>
    </xdr:from>
    <xdr:to>
      <xdr:col>24</xdr:col>
      <xdr:colOff>114300</xdr:colOff>
      <xdr:row>96</xdr:row>
      <xdr:rowOff>45278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138005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5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165005</xdr:rowOff>
    </xdr:from>
    <xdr:to>
      <xdr:col>20</xdr:col>
      <xdr:colOff>38100</xdr:colOff>
      <xdr:row>97</xdr:row>
      <xdr:rowOff>95155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111682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94551</xdr:rowOff>
    </xdr:from>
    <xdr:to>
      <xdr:col>15</xdr:col>
      <xdr:colOff>101600</xdr:colOff>
      <xdr:row>98</xdr:row>
      <xdr:rowOff>24701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41228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124237</xdr:rowOff>
    </xdr:from>
    <xdr:to>
      <xdr:col>10</xdr:col>
      <xdr:colOff>165100</xdr:colOff>
      <xdr:row>98</xdr:row>
      <xdr:rowOff>54387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70914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150465</xdr:rowOff>
    </xdr:from>
    <xdr:to>
      <xdr:col>6</xdr:col>
      <xdr:colOff>38100</xdr:colOff>
      <xdr:row>98</xdr:row>
      <xdr:rowOff>80615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97142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3937</xdr:rowOff>
    </xdr:from>
    <xdr:to>
      <xdr:col>55</xdr:col>
      <xdr:colOff>0</xdr:colOff>
      <xdr:row>39</xdr:row>
      <xdr:rowOff>4064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90487"/>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4064</xdr:rowOff>
    </xdr:from>
    <xdr:to>
      <xdr:col>50</xdr:col>
      <xdr:colOff>114300</xdr:colOff>
      <xdr:row>39</xdr:row>
      <xdr:rowOff>8763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90614"/>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8763</xdr:rowOff>
    </xdr:from>
    <xdr:to>
      <xdr:col>45</xdr:col>
      <xdr:colOff>177800</xdr:colOff>
      <xdr:row>39</xdr:row>
      <xdr:rowOff>10414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95313"/>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7366</xdr:rowOff>
    </xdr:from>
    <xdr:to>
      <xdr:col>41</xdr:col>
      <xdr:colOff>50800</xdr:colOff>
      <xdr:row>39</xdr:row>
      <xdr:rowOff>10414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9391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124587</xdr:rowOff>
    </xdr:from>
    <xdr:to>
      <xdr:col>55</xdr:col>
      <xdr:colOff>50800</xdr:colOff>
      <xdr:row>39</xdr:row>
      <xdr:rowOff>54737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124714</xdr:rowOff>
    </xdr:from>
    <xdr:to>
      <xdr:col>50</xdr:col>
      <xdr:colOff>165100</xdr:colOff>
      <xdr:row>39</xdr:row>
      <xdr:rowOff>54864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45991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129413</xdr:rowOff>
    </xdr:from>
    <xdr:to>
      <xdr:col>46</xdr:col>
      <xdr:colOff>38100</xdr:colOff>
      <xdr:row>39</xdr:row>
      <xdr:rowOff>59563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50690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131064</xdr:rowOff>
    </xdr:from>
    <xdr:to>
      <xdr:col>41</xdr:col>
      <xdr:colOff>101600</xdr:colOff>
      <xdr:row>39</xdr:row>
      <xdr:rowOff>61214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52341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128016</xdr:rowOff>
    </xdr:from>
    <xdr:to>
      <xdr:col>36</xdr:col>
      <xdr:colOff>165100</xdr:colOff>
      <xdr:row>39</xdr:row>
      <xdr:rowOff>58166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49293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5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119011</xdr:rowOff>
    </xdr:from>
    <xdr:to>
      <xdr:col>55</xdr:col>
      <xdr:colOff>0</xdr:colOff>
      <xdr:row>58</xdr:row>
      <xdr:rowOff>144310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63111"/>
          <a:ext cx="8382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119011</xdr:rowOff>
    </xdr:from>
    <xdr:to>
      <xdr:col>50</xdr:col>
      <xdr:colOff>114300</xdr:colOff>
      <xdr:row>58</xdr:row>
      <xdr:rowOff>128918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63111"/>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128918</xdr:rowOff>
    </xdr:from>
    <xdr:to>
      <xdr:col>45</xdr:col>
      <xdr:colOff>177800</xdr:colOff>
      <xdr:row>58</xdr:row>
      <xdr:rowOff>158141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73018"/>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144043</xdr:rowOff>
    </xdr:from>
    <xdr:to>
      <xdr:col>41</xdr:col>
      <xdr:colOff>50800</xdr:colOff>
      <xdr:row>58</xdr:row>
      <xdr:rowOff>158141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88143"/>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93510</xdr:rowOff>
    </xdr:from>
    <xdr:to>
      <xdr:col>55</xdr:col>
      <xdr:colOff>50800</xdr:colOff>
      <xdr:row>59</xdr:row>
      <xdr:rowOff>23660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8437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68211</xdr:rowOff>
    </xdr:from>
    <xdr:to>
      <xdr:col>50</xdr:col>
      <xdr:colOff>165100</xdr:colOff>
      <xdr:row>58</xdr:row>
      <xdr:rowOff>169811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160938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0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78118</xdr:rowOff>
    </xdr:from>
    <xdr:to>
      <xdr:col>46</xdr:col>
      <xdr:colOff>38100</xdr:colOff>
      <xdr:row>59</xdr:row>
      <xdr:rowOff>8268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170845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1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107341</xdr:rowOff>
    </xdr:from>
    <xdr:to>
      <xdr:col>41</xdr:col>
      <xdr:colOff>101600</xdr:colOff>
      <xdr:row>59</xdr:row>
      <xdr:rowOff>37491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28618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93243</xdr:rowOff>
    </xdr:from>
    <xdr:to>
      <xdr:col>36</xdr:col>
      <xdr:colOff>165100</xdr:colOff>
      <xdr:row>59</xdr:row>
      <xdr:rowOff>23393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14520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153569</xdr:rowOff>
    </xdr:from>
    <xdr:to>
      <xdr:col>55</xdr:col>
      <xdr:colOff>0</xdr:colOff>
      <xdr:row>78</xdr:row>
      <xdr:rowOff>160046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2666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109982</xdr:rowOff>
    </xdr:from>
    <xdr:to>
      <xdr:col>50</xdr:col>
      <xdr:colOff>114300</xdr:colOff>
      <xdr:row>78</xdr:row>
      <xdr:rowOff>160046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11632"/>
          <a:ext cx="889000" cy="2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98285</xdr:rowOff>
    </xdr:from>
    <xdr:to>
      <xdr:col>45</xdr:col>
      <xdr:colOff>177800</xdr:colOff>
      <xdr:row>77</xdr:row>
      <xdr:rowOff>109982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99935"/>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29744</xdr:rowOff>
    </xdr:from>
    <xdr:to>
      <xdr:col>41</xdr:col>
      <xdr:colOff>50800</xdr:colOff>
      <xdr:row>77</xdr:row>
      <xdr:rowOff>98285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31394"/>
          <a:ext cx="889000" cy="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102769</xdr:rowOff>
    </xdr:from>
    <xdr:to>
      <xdr:col>55</xdr:col>
      <xdr:colOff>50800</xdr:colOff>
      <xdr:row>79</xdr:row>
      <xdr:rowOff>32919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17696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109246</xdr:rowOff>
    </xdr:from>
    <xdr:to>
      <xdr:col>50</xdr:col>
      <xdr:colOff>165100</xdr:colOff>
      <xdr:row>79</xdr:row>
      <xdr:rowOff>39396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30523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59182</xdr:rowOff>
    </xdr:from>
    <xdr:to>
      <xdr:col>46</xdr:col>
      <xdr:colOff>38100</xdr:colOff>
      <xdr:row>77</xdr:row>
      <xdr:rowOff>160782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151909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47485</xdr:rowOff>
    </xdr:from>
    <xdr:to>
      <xdr:col>41</xdr:col>
      <xdr:colOff>101600</xdr:colOff>
      <xdr:row>77</xdr:row>
      <xdr:rowOff>149085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140212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150394</xdr:rowOff>
    </xdr:from>
    <xdr:to>
      <xdr:col>36</xdr:col>
      <xdr:colOff>165100</xdr:colOff>
      <xdr:row>77</xdr:row>
      <xdr:rowOff>80544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71671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30468</xdr:rowOff>
    </xdr:from>
    <xdr:to>
      <xdr:col>55</xdr:col>
      <xdr:colOff>0</xdr:colOff>
      <xdr:row>98</xdr:row>
      <xdr:rowOff>71482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2568"/>
          <a:ext cx="838200" cy="4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116002</xdr:rowOff>
    </xdr:from>
    <xdr:to>
      <xdr:col>50</xdr:col>
      <xdr:colOff>114300</xdr:colOff>
      <xdr:row>98</xdr:row>
      <xdr:rowOff>30468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46652"/>
          <a:ext cx="8890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108572</xdr:rowOff>
    </xdr:from>
    <xdr:to>
      <xdr:col>45</xdr:col>
      <xdr:colOff>177800</xdr:colOff>
      <xdr:row>97</xdr:row>
      <xdr:rowOff>116002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3922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108572</xdr:rowOff>
    </xdr:from>
    <xdr:to>
      <xdr:col>41</xdr:col>
      <xdr:colOff>50800</xdr:colOff>
      <xdr:row>98</xdr:row>
      <xdr:rowOff>74225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39222"/>
          <a:ext cx="8890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20682</xdr:rowOff>
    </xdr:from>
    <xdr:to>
      <xdr:col>55</xdr:col>
      <xdr:colOff>50800</xdr:colOff>
      <xdr:row>98</xdr:row>
      <xdr:rowOff>122282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170559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151118</xdr:rowOff>
    </xdr:from>
    <xdr:to>
      <xdr:col>50</xdr:col>
      <xdr:colOff>165100</xdr:colOff>
      <xdr:row>98</xdr:row>
      <xdr:rowOff>81268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72395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65202</xdr:rowOff>
    </xdr:from>
    <xdr:to>
      <xdr:col>46</xdr:col>
      <xdr:colOff>38100</xdr:colOff>
      <xdr:row>97</xdr:row>
      <xdr:rowOff>166802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157929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57772</xdr:rowOff>
    </xdr:from>
    <xdr:to>
      <xdr:col>41</xdr:col>
      <xdr:colOff>101600</xdr:colOff>
      <xdr:row>97</xdr:row>
      <xdr:rowOff>159372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150499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23425</xdr:rowOff>
    </xdr:from>
    <xdr:to>
      <xdr:col>36</xdr:col>
      <xdr:colOff>165100</xdr:colOff>
      <xdr:row>98</xdr:row>
      <xdr:rowOff>125025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1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103886</xdr:rowOff>
    </xdr:from>
    <xdr:to>
      <xdr:col>85</xdr:col>
      <xdr:colOff>127000</xdr:colOff>
      <xdr:row>37</xdr:row>
      <xdr:rowOff>120841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7536"/>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112116</xdr:rowOff>
    </xdr:from>
    <xdr:to>
      <xdr:col>81</xdr:col>
      <xdr:colOff>50800</xdr:colOff>
      <xdr:row>37</xdr:row>
      <xdr:rowOff>120841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55766"/>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112116</xdr:rowOff>
    </xdr:from>
    <xdr:to>
      <xdr:col>76</xdr:col>
      <xdr:colOff>114300</xdr:colOff>
      <xdr:row>37</xdr:row>
      <xdr:rowOff>114116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55766"/>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114116</xdr:rowOff>
    </xdr:from>
    <xdr:to>
      <xdr:col>71</xdr:col>
      <xdr:colOff>177800</xdr:colOff>
      <xdr:row>37</xdr:row>
      <xdr:rowOff>129165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57766"/>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53086</xdr:rowOff>
    </xdr:from>
    <xdr:to>
      <xdr:col>85</xdr:col>
      <xdr:colOff>177800</xdr:colOff>
      <xdr:row>37</xdr:row>
      <xdr:rowOff>154686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70041</xdr:rowOff>
    </xdr:from>
    <xdr:to>
      <xdr:col>81</xdr:col>
      <xdr:colOff>101600</xdr:colOff>
      <xdr:row>38</xdr:row>
      <xdr:rowOff>191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162768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61316</xdr:rowOff>
    </xdr:from>
    <xdr:to>
      <xdr:col>76</xdr:col>
      <xdr:colOff>165100</xdr:colOff>
      <xdr:row>37</xdr:row>
      <xdr:rowOff>162916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154043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63316</xdr:rowOff>
    </xdr:from>
    <xdr:to>
      <xdr:col>72</xdr:col>
      <xdr:colOff>38100</xdr:colOff>
      <xdr:row>37</xdr:row>
      <xdr:rowOff>164916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156043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9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78365</xdr:rowOff>
    </xdr:from>
    <xdr:to>
      <xdr:col>67</xdr:col>
      <xdr:colOff>101600</xdr:colOff>
      <xdr:row>38</xdr:row>
      <xdr:rowOff>8516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2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171092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70739</xdr:rowOff>
    </xdr:from>
    <xdr:to>
      <xdr:col>85</xdr:col>
      <xdr:colOff>127000</xdr:colOff>
      <xdr:row>58</xdr:row>
      <xdr:rowOff>109995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14839"/>
          <a:ext cx="838200" cy="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46457</xdr:rowOff>
    </xdr:from>
    <xdr:to>
      <xdr:col>81</xdr:col>
      <xdr:colOff>50800</xdr:colOff>
      <xdr:row>58</xdr:row>
      <xdr:rowOff>109995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0557"/>
          <a:ext cx="889000" cy="6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46457</xdr:rowOff>
    </xdr:from>
    <xdr:to>
      <xdr:col>76</xdr:col>
      <xdr:colOff>114300</xdr:colOff>
      <xdr:row>58</xdr:row>
      <xdr:rowOff>101943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0557"/>
          <a:ext cx="889000" cy="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40653</xdr:rowOff>
    </xdr:from>
    <xdr:to>
      <xdr:col>71</xdr:col>
      <xdr:colOff>177800</xdr:colOff>
      <xdr:row>58</xdr:row>
      <xdr:rowOff>101943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4753"/>
          <a:ext cx="889000" cy="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19939</xdr:rowOff>
    </xdr:from>
    <xdr:to>
      <xdr:col>85</xdr:col>
      <xdr:colOff>177800</xdr:colOff>
      <xdr:row>58</xdr:row>
      <xdr:rowOff>121539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169816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59195</xdr:rowOff>
    </xdr:from>
    <xdr:to>
      <xdr:col>81</xdr:col>
      <xdr:colOff>101600</xdr:colOff>
      <xdr:row>58</xdr:row>
      <xdr:rowOff>160795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151922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167107</xdr:rowOff>
    </xdr:from>
    <xdr:to>
      <xdr:col>76</xdr:col>
      <xdr:colOff>165100</xdr:colOff>
      <xdr:row>58</xdr:row>
      <xdr:rowOff>97257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88384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51143</xdr:rowOff>
    </xdr:from>
    <xdr:to>
      <xdr:col>72</xdr:col>
      <xdr:colOff>38100</xdr:colOff>
      <xdr:row>58</xdr:row>
      <xdr:rowOff>152743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143870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161303</xdr:rowOff>
    </xdr:from>
    <xdr:to>
      <xdr:col>67</xdr:col>
      <xdr:colOff>101600</xdr:colOff>
      <xdr:row>58</xdr:row>
      <xdr:rowOff>91453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82580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165557</xdr:rowOff>
    </xdr:from>
    <xdr:to>
      <xdr:col>85</xdr:col>
      <xdr:colOff>127000</xdr:colOff>
      <xdr:row>96</xdr:row>
      <xdr:rowOff>169139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24757"/>
          <a:ext cx="8382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151651</xdr:rowOff>
    </xdr:from>
    <xdr:to>
      <xdr:col>81</xdr:col>
      <xdr:colOff>50800</xdr:colOff>
      <xdr:row>96</xdr:row>
      <xdr:rowOff>165557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10851"/>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132690</xdr:rowOff>
    </xdr:from>
    <xdr:to>
      <xdr:col>76</xdr:col>
      <xdr:colOff>114300</xdr:colOff>
      <xdr:row>96</xdr:row>
      <xdr:rowOff>151651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9189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132690</xdr:rowOff>
    </xdr:from>
    <xdr:to>
      <xdr:col>71</xdr:col>
      <xdr:colOff>177800</xdr:colOff>
      <xdr:row>96</xdr:row>
      <xdr:rowOff>135522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91890"/>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118339</xdr:rowOff>
    </xdr:from>
    <xdr:to>
      <xdr:col>85</xdr:col>
      <xdr:colOff>177800</xdr:colOff>
      <xdr:row>97</xdr:row>
      <xdr:rowOff>48489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96766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5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114757</xdr:rowOff>
    </xdr:from>
    <xdr:to>
      <xdr:col>81</xdr:col>
      <xdr:colOff>101600</xdr:colOff>
      <xdr:row>97</xdr:row>
      <xdr:rowOff>44907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36034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100851</xdr:rowOff>
    </xdr:from>
    <xdr:to>
      <xdr:col>76</xdr:col>
      <xdr:colOff>165100</xdr:colOff>
      <xdr:row>97</xdr:row>
      <xdr:rowOff>31001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22128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81890</xdr:rowOff>
    </xdr:from>
    <xdr:to>
      <xdr:col>72</xdr:col>
      <xdr:colOff>38100</xdr:colOff>
      <xdr:row>97</xdr:row>
      <xdr:rowOff>12040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84722</xdr:rowOff>
    </xdr:from>
    <xdr:to>
      <xdr:col>67</xdr:col>
      <xdr:colOff>101600</xdr:colOff>
      <xdr:row>97</xdr:row>
      <xdr:rowOff>14872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議会費は、類似団体よりやや高く、昨年度と比較して増加しているのは職員給与費など人件費である。総務費は、類似団体と同程度増加しており、当市においては退職手当や電算処理委託料の増加による影響が大きい。民生費は、低所得者支援及び定額減税補足給付金の影響が大きく、類似団体と比較しても大きく上昇している。衛生費についても、ごみ中継施設整備事業費と山辺・県北西部広域環境衛生組合分担金</a:t>
          </a:r>
          <a:r>
            <a:rPr kumimoji="1" lang="ja-JP" altLang="en-US"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主な要因として、前年度より住民一人当たりのコストが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58,091</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円と大きく増える結果となった。土木費は、旧庁舎跡地雨水貯留施設整備事業費と下水道事業</a:t>
          </a:r>
          <a:r>
            <a:rPr kumimoji="1" lang="ja-JP" altLang="en-US"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出資金</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が減少したことによって、減少している。教育費については、中学校営繕工事や幼稚園営繕工事の事業費の増加により、前年度より</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3,091</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財政調整基金残高は、前年と同様に決算剰余金処分による財政調整基金を積立てているが、対標準財政規模比は</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0.08</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ポイント増加とほぼ横ばいになっている。実質収支について、歳入は地方特例交付金及び地方交付税等の一般財源と、ごみ処理施設建設に係る市債等によって増加している。一方で、歳出も増加しているが、投資及び出資金・貸付金の皆減もあり、令和</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年度の実質単年度収支が</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百万円の赤字だったところ、令和</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百万円の黒字となっている。その結果、対標準財政規模比率についても</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ポイント増加している。今後も多様な財政需要に対応するため、引き続き強固で持続可能な財政基盤の確立に取り組むこととしている。</a:t>
          </a:r>
          <a:endParaRPr lang="ja-JP" altLang="ja-JP" sz="1150" u="none">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大和高田市集中改革プラン</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大和高田市財政健全化プログラム</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を実施し、普通会計はもとより地方公営企業も含め財政健全化に取り組んだことにより、平成</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年度より連結実質赤字も解消されており、平成</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年度以降は会計ごとの変動はあるものの、連結では実質黒字となっている。</a:t>
          </a:r>
        </a:p>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黒字額の大半は、水道事業会計によるものである。駐車場事業特別会計を除く各特別会計においても黒字であるが、黒字額は後期高齢者医療保険事業特別会計を除き年々縮小している。休日診療所特別会計は、診療収入が令和</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百万円）減少していることが黒字額減少の大きな要因となっている。</a:t>
          </a:r>
        </a:p>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また、病院事業会計については、一時借入金の皆増により流動負債が大幅に増加したこと及び流動資産の大幅な減少によって剰余額が大きく減少した。</a:t>
          </a:r>
        </a:p>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今後も民間委託の推進や公共施設のあり方検討等、行財政改革により連結実質黒字の維持に努める。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34951836</v>
      </c>
      <c r="BO4" s="371"/>
      <c r="BP4" s="371"/>
      <c r="BQ4" s="371"/>
      <c r="BR4" s="371"/>
      <c r="BS4" s="371"/>
      <c r="BT4" s="371"/>
      <c r="BU4" s="372"/>
      <c r="BV4" s="370">
        <v>30180223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0.8</v>
      </c>
      <c r="CU4" s="377"/>
      <c r="CV4" s="377"/>
      <c r="CW4" s="377"/>
      <c r="CX4" s="377"/>
      <c r="CY4" s="377"/>
      <c r="CZ4" s="377"/>
      <c r="DA4" s="378"/>
      <c r="DB4" s="376">
        <v>0.8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34780293</v>
      </c>
      <c r="BO5" s="408"/>
      <c r="BP5" s="408"/>
      <c r="BQ5" s="408"/>
      <c r="BR5" s="408"/>
      <c r="BS5" s="408"/>
      <c r="BT5" s="408"/>
      <c r="BU5" s="409"/>
      <c r="BV5" s="407">
        <v>29902903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99.8</v>
      </c>
      <c r="CU5" s="405"/>
      <c r="CV5" s="405"/>
      <c r="CW5" s="405"/>
      <c r="CX5" s="405"/>
      <c r="CY5" s="405"/>
      <c r="CZ5" s="405"/>
      <c r="DA5" s="406"/>
      <c r="DB5" s="404">
        <v>98.2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171543</v>
      </c>
      <c r="BO6" s="408"/>
      <c r="BP6" s="408"/>
      <c r="BQ6" s="408"/>
      <c r="BR6" s="408"/>
      <c r="BS6" s="408"/>
      <c r="BT6" s="408"/>
      <c r="BU6" s="409"/>
      <c r="BV6" s="407">
        <v>277320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100.2</v>
      </c>
      <c r="CU6" s="445"/>
      <c r="CV6" s="445"/>
      <c r="CW6" s="445"/>
      <c r="CX6" s="445"/>
      <c r="CY6" s="445"/>
      <c r="CZ6" s="445"/>
      <c r="DA6" s="446"/>
      <c r="DB6" s="444">
        <v>98.9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35743</v>
      </c>
      <c r="BO7" s="408"/>
      <c r="BP7" s="408"/>
      <c r="BQ7" s="408"/>
      <c r="BR7" s="408"/>
      <c r="BS7" s="408"/>
      <c r="BT7" s="408"/>
      <c r="BU7" s="409"/>
      <c r="BV7" s="407">
        <v>150532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16150488</v>
      </c>
      <c r="CU7" s="408"/>
      <c r="CV7" s="408"/>
      <c r="CW7" s="408"/>
      <c r="CX7" s="408"/>
      <c r="CY7" s="408"/>
      <c r="CZ7" s="408"/>
      <c r="DA7" s="409"/>
      <c r="DB7" s="407">
        <v>15896080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135800</v>
      </c>
      <c r="BO8" s="408"/>
      <c r="BP8" s="408"/>
      <c r="BQ8" s="408"/>
      <c r="BR8" s="408"/>
      <c r="BS8" s="408"/>
      <c r="BT8" s="408"/>
      <c r="BU8" s="409"/>
      <c r="BV8" s="407">
        <v>126788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61744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9012</v>
      </c>
      <c r="BO9" s="408"/>
      <c r="BP9" s="408"/>
      <c r="BQ9" s="408"/>
      <c r="BR9" s="408"/>
      <c r="BS9" s="408"/>
      <c r="BT9" s="408"/>
      <c r="BU9" s="409"/>
      <c r="BV9" s="407">
        <v>-170248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9.8000000000000007</v>
      </c>
      <c r="CU9" s="405"/>
      <c r="CV9" s="405"/>
      <c r="CW9" s="405"/>
      <c r="CX9" s="405"/>
      <c r="CY9" s="405"/>
      <c r="CZ9" s="405"/>
      <c r="DA9" s="406"/>
      <c r="DB9" s="404">
        <v>10</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64817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693</v>
      </c>
      <c r="BO10" s="408"/>
      <c r="BP10" s="408"/>
      <c r="BQ10" s="408"/>
      <c r="BR10" s="408"/>
      <c r="BS10" s="408"/>
      <c r="BT10" s="408"/>
      <c r="BU10" s="409"/>
      <c r="BV10" s="407">
        <v>16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61818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60726</v>
      </c>
      <c r="S13" s="492"/>
      <c r="T13" s="492"/>
      <c r="U13" s="492"/>
      <c r="V13" s="493"/>
      <c r="W13" s="423" t="s">
        <v>131</v>
      </c>
      <c r="X13" s="424"/>
      <c r="Y13" s="424"/>
      <c r="Z13" s="424"/>
      <c r="AA13" s="424"/>
      <c r="AB13" s="414"/>
      <c r="AC13" s="458">
        <v>267</v>
      </c>
      <c r="AD13" s="459"/>
      <c r="AE13" s="459"/>
      <c r="AF13" s="459"/>
      <c r="AG13" s="501"/>
      <c r="AH13" s="458">
        <v>244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9705</v>
      </c>
      <c r="BO13" s="408"/>
      <c r="BP13" s="408"/>
      <c r="BQ13" s="408"/>
      <c r="BR13" s="408"/>
      <c r="BS13" s="408"/>
      <c r="BT13" s="408"/>
      <c r="BU13" s="409"/>
      <c r="BV13" s="407">
        <v>-270232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62413</v>
      </c>
      <c r="S14" s="492"/>
      <c r="T14" s="492"/>
      <c r="U14" s="492"/>
      <c r="V14" s="493"/>
      <c r="W14" s="397"/>
      <c r="X14" s="398"/>
      <c r="Y14" s="398"/>
      <c r="Z14" s="398"/>
      <c r="AA14" s="398"/>
      <c r="AB14" s="387"/>
      <c r="AC14" s="494">
        <v>1</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40</v>
      </c>
      <c r="CU14" s="506"/>
      <c r="CV14" s="506"/>
      <c r="CW14" s="506"/>
      <c r="CX14" s="506"/>
      <c r="CY14" s="506"/>
      <c r="CZ14" s="506"/>
      <c r="DA14" s="507"/>
      <c r="DB14" s="505">
        <v>25.4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61461</v>
      </c>
      <c r="S15" s="492"/>
      <c r="T15" s="492"/>
      <c r="U15" s="492"/>
      <c r="V15" s="493"/>
      <c r="W15" s="423" t="s">
        <v>137</v>
      </c>
      <c r="X15" s="424"/>
      <c r="Y15" s="424"/>
      <c r="Z15" s="424"/>
      <c r="AA15" s="424"/>
      <c r="AB15" s="414"/>
      <c r="AC15" s="458">
        <v>7457</v>
      </c>
      <c r="AD15" s="459"/>
      <c r="AE15" s="459"/>
      <c r="AF15" s="459"/>
      <c r="AG15" s="501"/>
      <c r="AH15" s="458">
        <v>7990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6472177</v>
      </c>
      <c r="BO15" s="371"/>
      <c r="BP15" s="371"/>
      <c r="BQ15" s="371"/>
      <c r="BR15" s="371"/>
      <c r="BS15" s="371"/>
      <c r="BT15" s="371"/>
      <c r="BU15" s="372"/>
      <c r="BV15" s="370">
        <v>6438001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27.7</v>
      </c>
      <c r="AD16" s="495"/>
      <c r="AE16" s="495"/>
      <c r="AF16" s="495"/>
      <c r="AG16" s="496"/>
      <c r="AH16" s="494">
        <v>29.4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14429247</v>
      </c>
      <c r="BO16" s="408"/>
      <c r="BP16" s="408"/>
      <c r="BQ16" s="408"/>
      <c r="BR16" s="408"/>
      <c r="BS16" s="408"/>
      <c r="BT16" s="408"/>
      <c r="BU16" s="409"/>
      <c r="BV16" s="407">
        <v>14128059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19238</v>
      </c>
      <c r="AD17" s="459"/>
      <c r="AE17" s="459"/>
      <c r="AF17" s="459"/>
      <c r="AG17" s="501"/>
      <c r="AH17" s="458">
        <v>18981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8145291</v>
      </c>
      <c r="BO17" s="408"/>
      <c r="BP17" s="408"/>
      <c r="BQ17" s="408"/>
      <c r="BR17" s="408"/>
      <c r="BS17" s="408"/>
      <c r="BT17" s="408"/>
      <c r="BU17" s="409"/>
      <c r="BV17" s="407">
        <v>8098715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16.48</v>
      </c>
      <c r="M18" s="531"/>
      <c r="N18" s="531"/>
      <c r="O18" s="531"/>
      <c r="P18" s="531"/>
      <c r="Q18" s="531"/>
      <c r="R18" s="532"/>
      <c r="S18" s="532"/>
      <c r="T18" s="532"/>
      <c r="U18" s="532"/>
      <c r="V18" s="533"/>
      <c r="W18" s="425"/>
      <c r="X18" s="426"/>
      <c r="Y18" s="426"/>
      <c r="Z18" s="426"/>
      <c r="AA18" s="426"/>
      <c r="AB18" s="417"/>
      <c r="AC18" s="534">
        <v>71.400000000000006</v>
      </c>
      <c r="AD18" s="535"/>
      <c r="AE18" s="535"/>
      <c r="AF18" s="535"/>
      <c r="AG18" s="536"/>
      <c r="AH18" s="534">
        <v>69.7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16557962</v>
      </c>
      <c r="BO18" s="408"/>
      <c r="BP18" s="408"/>
      <c r="BQ18" s="408"/>
      <c r="BR18" s="408"/>
      <c r="BS18" s="408"/>
      <c r="BT18" s="408"/>
      <c r="BU18" s="409"/>
      <c r="BV18" s="407">
        <v>15829763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3747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19451863</v>
      </c>
      <c r="BO19" s="408"/>
      <c r="BP19" s="408"/>
      <c r="BQ19" s="408"/>
      <c r="BR19" s="408"/>
      <c r="BS19" s="408"/>
      <c r="BT19" s="408"/>
      <c r="BU19" s="409"/>
      <c r="BV19" s="407">
        <v>19347705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26095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25365380</v>
      </c>
      <c r="BO22" s="371"/>
      <c r="BP22" s="371"/>
      <c r="BQ22" s="371"/>
      <c r="BR22" s="371"/>
      <c r="BS22" s="371"/>
      <c r="BT22" s="371"/>
      <c r="BU22" s="372"/>
      <c r="BV22" s="370">
        <v>21606700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19171922</v>
      </c>
      <c r="BO23" s="408"/>
      <c r="BP23" s="408"/>
      <c r="BQ23" s="408"/>
      <c r="BR23" s="408"/>
      <c r="BS23" s="408"/>
      <c r="BT23" s="408"/>
      <c r="BU23" s="409"/>
      <c r="BV23" s="407">
        <v>15296898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8330</v>
      </c>
      <c r="R24" s="459"/>
      <c r="S24" s="459"/>
      <c r="T24" s="459"/>
      <c r="U24" s="459"/>
      <c r="V24" s="501"/>
      <c r="W24" s="553"/>
      <c r="X24" s="554"/>
      <c r="Y24" s="555"/>
      <c r="Z24" s="457" t="s">
        <v>162</v>
      </c>
      <c r="AA24" s="437"/>
      <c r="AB24" s="437"/>
      <c r="AC24" s="437"/>
      <c r="AD24" s="437"/>
      <c r="AE24" s="437"/>
      <c r="AF24" s="437"/>
      <c r="AG24" s="438"/>
      <c r="AH24" s="458">
        <v>507</v>
      </c>
      <c r="AI24" s="459"/>
      <c r="AJ24" s="459"/>
      <c r="AK24" s="459"/>
      <c r="AL24" s="501"/>
      <c r="AM24" s="458">
        <v>1501227</v>
      </c>
      <c r="AN24" s="459"/>
      <c r="AO24" s="459"/>
      <c r="AP24" s="459"/>
      <c r="AQ24" s="459"/>
      <c r="AR24" s="501"/>
      <c r="AS24" s="458">
        <v>2961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17200947</v>
      </c>
      <c r="BO24" s="408"/>
      <c r="BP24" s="408"/>
      <c r="BQ24" s="408"/>
      <c r="BR24" s="408"/>
      <c r="BS24" s="408"/>
      <c r="BT24" s="408"/>
      <c r="BU24" s="409"/>
      <c r="BV24" s="407">
        <v>12563408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6885</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3332740</v>
      </c>
      <c r="BO25" s="371"/>
      <c r="BP25" s="371"/>
      <c r="BQ25" s="371"/>
      <c r="BR25" s="371"/>
      <c r="BS25" s="371"/>
      <c r="BT25" s="371"/>
      <c r="BU25" s="372"/>
      <c r="BV25" s="370">
        <v>3346641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5865</v>
      </c>
      <c r="R26" s="459"/>
      <c r="S26" s="459"/>
      <c r="T26" s="459"/>
      <c r="U26" s="459"/>
      <c r="V26" s="501"/>
      <c r="W26" s="553"/>
      <c r="X26" s="554"/>
      <c r="Y26" s="555"/>
      <c r="Z26" s="457" t="s">
        <v>168</v>
      </c>
      <c r="AA26" s="559"/>
      <c r="AB26" s="559"/>
      <c r="AC26" s="559"/>
      <c r="AD26" s="559"/>
      <c r="AE26" s="559"/>
      <c r="AF26" s="559"/>
      <c r="AG26" s="560"/>
      <c r="AH26" s="458">
        <v>55</v>
      </c>
      <c r="AI26" s="459"/>
      <c r="AJ26" s="459"/>
      <c r="AK26" s="459"/>
      <c r="AL26" s="501"/>
      <c r="AM26" s="458">
        <v>188485</v>
      </c>
      <c r="AN26" s="459"/>
      <c r="AO26" s="459"/>
      <c r="AP26" s="459"/>
      <c r="AQ26" s="459"/>
      <c r="AR26" s="501"/>
      <c r="AS26" s="458">
        <v>3427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6180</v>
      </c>
      <c r="R27" s="459"/>
      <c r="S27" s="459"/>
      <c r="T27" s="459"/>
      <c r="U27" s="459"/>
      <c r="V27" s="501"/>
      <c r="W27" s="553"/>
      <c r="X27" s="554"/>
      <c r="Y27" s="555"/>
      <c r="Z27" s="457" t="s">
        <v>171</v>
      </c>
      <c r="AA27" s="437"/>
      <c r="AB27" s="437"/>
      <c r="AC27" s="437"/>
      <c r="AD27" s="437"/>
      <c r="AE27" s="437"/>
      <c r="AF27" s="437"/>
      <c r="AG27" s="438"/>
      <c r="AH27" s="458">
        <v>63</v>
      </c>
      <c r="AI27" s="459"/>
      <c r="AJ27" s="459"/>
      <c r="AK27" s="459"/>
      <c r="AL27" s="501"/>
      <c r="AM27" s="458">
        <v>208745</v>
      </c>
      <c r="AN27" s="459"/>
      <c r="AO27" s="459"/>
      <c r="AP27" s="459"/>
      <c r="AQ27" s="459"/>
      <c r="AR27" s="501"/>
      <c r="AS27" s="458">
        <v>3313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184</v>
      </c>
      <c r="BO27" s="527"/>
      <c r="BP27" s="527"/>
      <c r="BQ27" s="527"/>
      <c r="BR27" s="527"/>
      <c r="BS27" s="527"/>
      <c r="BT27" s="527"/>
      <c r="BU27" s="528"/>
      <c r="BV27" s="526">
        <v>184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5350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2438353</v>
      </c>
      <c r="BO28" s="371"/>
      <c r="BP28" s="371"/>
      <c r="BQ28" s="371"/>
      <c r="BR28" s="371"/>
      <c r="BS28" s="371"/>
      <c r="BT28" s="371"/>
      <c r="BU28" s="372"/>
      <c r="BV28" s="370">
        <v>2387152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15</v>
      </c>
      <c r="M29" s="459"/>
      <c r="N29" s="459"/>
      <c r="O29" s="459"/>
      <c r="P29" s="501"/>
      <c r="Q29" s="458">
        <v>4980</v>
      </c>
      <c r="R29" s="459"/>
      <c r="S29" s="459"/>
      <c r="T29" s="459"/>
      <c r="U29" s="459"/>
      <c r="V29" s="501"/>
      <c r="W29" s="556"/>
      <c r="X29" s="557"/>
      <c r="Y29" s="558"/>
      <c r="Z29" s="457" t="s">
        <v>177</v>
      </c>
      <c r="AA29" s="437"/>
      <c r="AB29" s="437"/>
      <c r="AC29" s="437"/>
      <c r="AD29" s="437"/>
      <c r="AE29" s="437"/>
      <c r="AF29" s="437"/>
      <c r="AG29" s="438"/>
      <c r="AH29" s="458">
        <v>570</v>
      </c>
      <c r="AI29" s="459"/>
      <c r="AJ29" s="459"/>
      <c r="AK29" s="459"/>
      <c r="AL29" s="501"/>
      <c r="AM29" s="458">
        <v>1709972</v>
      </c>
      <c r="AN29" s="459"/>
      <c r="AO29" s="459"/>
      <c r="AP29" s="459"/>
      <c r="AQ29" s="459"/>
      <c r="AR29" s="501"/>
      <c r="AS29" s="458">
        <v>3000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422216</v>
      </c>
      <c r="BO29" s="408"/>
      <c r="BP29" s="408"/>
      <c r="BQ29" s="408"/>
      <c r="BR29" s="408"/>
      <c r="BS29" s="408"/>
      <c r="BT29" s="408"/>
      <c r="BU29" s="409"/>
      <c r="BV29" s="407">
        <v>437472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948263</v>
      </c>
      <c r="BO30" s="527"/>
      <c r="BP30" s="527"/>
      <c r="BQ30" s="527"/>
      <c r="BR30" s="527"/>
      <c r="BS30" s="527"/>
      <c r="BT30" s="527"/>
      <c r="BU30" s="528"/>
      <c r="BV30" s="526">
        <v>743510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奈良県葛城地区清掃事務組合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大和高田市土地開発公社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休日診療所特別会計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国民健康保険天満診療所特別会計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IF('各会計、関係団体の財政状況及び健全化判断比率'!B35="","",'各会計、関係団体の財政状況及び健全化判断比率'!B35)</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奈良県住宅新築資金等貸付金回収管理組合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駐車場事業特別会計</v>
      </c>
      <c r="X36" s="598"/>
      <c r="Y36" s="598"/>
      <c r="Z36" s="598"/>
      <c r="AA36" s="598"/>
      <c r="AB36" s="598"/>
      <c r="AC36" s="598"/>
      <c r="AD36" s="598"/>
      <c r="AE36" s="598"/>
      <c r="AF36" s="598"/>
      <c r="AG36" s="598"/>
      <c r="AH36" s="598"/>
      <c r="AI36" s="598"/>
      <c r="AJ36" s="598"/>
      <c r="AK36" s="598"/>
      <c r="AL36" s="169"/>
      <c r="AM36" s="597">
        <f t="shared" si="0"/>
        <v>11</v>
      </c>
      <c r="AN36" s="597"/>
      <c r="AO36" s="598" t="str">
        <f>IF('各会計、関係団体の財政状況及び健全化判断比率'!B36="","",'各会計、関係団体の財政状況及び健全化判断比率'!B36)</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奈良県広域消防組合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介護サービス事業特別会計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山辺・県北西部広域環境衛生組合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8</v>
      </c>
      <c r="V39" s="597"/>
      <c r="W39" s="598" t="str">
        <f>IF('各会計、関係団体の財政状況及び健全化判断比率'!B33="","",'各会計、関係団体の財政状況及び健全化判断比率'!B33)</f>
        <v>後期高齢者医療保険事業特別会計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AUC8YqYOs7pQQPiUfXtq/O/5OJwdk0aQDSfxgQFMGhl1EIYALJES84+42GyTVD36bZtnRT6VLm8St49y/xyQ==" saltValue="KL6VcUEvElSy3fT25+Ap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537</v>
      </c>
      <c r="D34" s="1151"/>
      <c r="E34" s="1152"/>
      <c r="F34" s="32" t="s">
        <v>538</v>
      </c>
      <c r="G34" s="33" t="s">
        <v>539</v>
      </c>
      <c r="H34" s="33" t="s">
        <v>540</v>
      </c>
      <c r="I34" s="33" t="s">
        <v>541</v>
      </c>
      <c r="J34" s="34" t="s">
        <v>539</v>
      </c>
      <c r="K34" s="22"/>
      <c r="L34" s="22"/>
      <c r="M34" s="22"/>
      <c r="N34" s="22"/>
      <c r="O34" s="22"/>
      <c r="P34" s="22"/>
    </row>
    <row r="35" spans="1:16" ht="39" customHeight="1" x14ac:dyDescent="0.2">
      <c r="A35" s="22"/>
      <c r="B35" s="35"/>
      <c r="C35" s="1145" t="s">
        <v>542</v>
      </c>
      <c r="D35" s="1146"/>
      <c r="E35" s="1147"/>
      <c r="F35" s="36">
        <v>7.87</v>
      </c>
      <c r="G35" s="37">
        <v>8.9</v>
      </c>
      <c r="H35" s="37">
        <v>10.1</v>
      </c>
      <c r="I35" s="37">
        <v>10.63</v>
      </c>
      <c r="J35" s="38">
        <v>10.23</v>
      </c>
      <c r="K35" s="22"/>
      <c r="L35" s="22"/>
      <c r="M35" s="22"/>
      <c r="N35" s="22"/>
      <c r="O35" s="22"/>
      <c r="P35" s="22"/>
    </row>
    <row r="36" spans="1:16" ht="39" customHeight="1" x14ac:dyDescent="0.2">
      <c r="A36" s="22"/>
      <c r="B36" s="35"/>
      <c r="C36" s="1145" t="s">
        <v>543</v>
      </c>
      <c r="D36" s="1146"/>
      <c r="E36" s="1147"/>
      <c r="F36" s="36">
        <v>0.23</v>
      </c>
      <c r="G36" s="37">
        <v>8.7899999999999991</v>
      </c>
      <c r="H36" s="37">
        <v>1.77</v>
      </c>
      <c r="I36" s="37">
        <v>0.52</v>
      </c>
      <c r="J36" s="38">
        <v>0.78</v>
      </c>
      <c r="K36" s="22"/>
      <c r="L36" s="22"/>
      <c r="M36" s="22"/>
      <c r="N36" s="22"/>
      <c r="O36" s="22"/>
      <c r="P36" s="22"/>
    </row>
    <row r="37" spans="1:16" ht="39" customHeight="1" x14ac:dyDescent="0.2">
      <c r="A37" s="22"/>
      <c r="B37" s="35"/>
      <c r="C37" s="1145" t="s">
        <v>544</v>
      </c>
      <c r="D37" s="1146"/>
      <c r="E37" s="1147"/>
      <c r="F37" s="36">
        <v>3.33</v>
      </c>
      <c r="G37" s="37">
        <v>7.73</v>
      </c>
      <c r="H37" s="37">
        <v>10.16</v>
      </c>
      <c r="I37" s="37">
        <v>7.94</v>
      </c>
      <c r="J37" s="38">
        <v>0.71</v>
      </c>
      <c r="K37" s="22"/>
      <c r="L37" s="22"/>
      <c r="M37" s="22"/>
      <c r="N37" s="22"/>
      <c r="O37" s="22"/>
      <c r="P37" s="22"/>
    </row>
    <row r="38" spans="1:16" ht="39" customHeight="1" x14ac:dyDescent="0.2">
      <c r="A38" s="22"/>
      <c r="B38" s="35"/>
      <c r="C38" s="1145" t="s">
        <v>545</v>
      </c>
      <c r="D38" s="1146"/>
      <c r="E38" s="1147"/>
      <c r="F38" s="36">
        <v>0.31</v>
      </c>
      <c r="G38" s="37">
        <v>0.49</v>
      </c>
      <c r="H38" s="37">
        <v>0.95</v>
      </c>
      <c r="I38" s="37">
        <v>0.59</v>
      </c>
      <c r="J38" s="38">
        <v>0.33</v>
      </c>
      <c r="K38" s="22"/>
      <c r="L38" s="22"/>
      <c r="M38" s="22"/>
      <c r="N38" s="22"/>
      <c r="O38" s="22"/>
      <c r="P38" s="22"/>
    </row>
    <row r="39" spans="1:16" ht="39" customHeight="1" x14ac:dyDescent="0.2">
      <c r="A39" s="22"/>
      <c r="B39" s="35"/>
      <c r="C39" s="1145" t="s">
        <v>546</v>
      </c>
      <c r="D39" s="1146"/>
      <c r="E39" s="1147"/>
      <c r="F39" s="36" t="s">
        <v>491</v>
      </c>
      <c r="G39" s="37">
        <v>0.05</v>
      </c>
      <c r="H39" s="37">
        <v>0.12</v>
      </c>
      <c r="I39" s="37">
        <v>0.27</v>
      </c>
      <c r="J39" s="38">
        <v>0.05</v>
      </c>
      <c r="K39" s="22"/>
      <c r="L39" s="22"/>
      <c r="M39" s="22"/>
      <c r="N39" s="22"/>
      <c r="O39" s="22"/>
      <c r="P39" s="22"/>
    </row>
    <row r="40" spans="1:16" ht="39" customHeight="1" x14ac:dyDescent="0.2">
      <c r="A40" s="22"/>
      <c r="B40" s="35"/>
      <c r="C40" s="1145" t="s">
        <v>547</v>
      </c>
      <c r="D40" s="1146"/>
      <c r="E40" s="1147"/>
      <c r="F40" s="36">
        <v>1.97</v>
      </c>
      <c r="G40" s="37">
        <v>1.27</v>
      </c>
      <c r="H40" s="37">
        <v>0.89</v>
      </c>
      <c r="I40" s="37">
        <v>0.21</v>
      </c>
      <c r="J40" s="38">
        <v>0.02</v>
      </c>
      <c r="K40" s="22"/>
      <c r="L40" s="22"/>
      <c r="M40" s="22"/>
      <c r="N40" s="22"/>
      <c r="O40" s="22"/>
      <c r="P40" s="22"/>
    </row>
    <row r="41" spans="1:16" ht="39" customHeight="1" x14ac:dyDescent="0.2">
      <c r="A41" s="22"/>
      <c r="B41" s="35"/>
      <c r="C41" s="1145" t="s">
        <v>548</v>
      </c>
      <c r="D41" s="1146"/>
      <c r="E41" s="1147"/>
      <c r="F41" s="36">
        <v>0.01</v>
      </c>
      <c r="G41" s="37">
        <v>0.02</v>
      </c>
      <c r="H41" s="37">
        <v>0.01</v>
      </c>
      <c r="I41" s="37">
        <v>0.01</v>
      </c>
      <c r="J41" s="38">
        <v>0.01</v>
      </c>
      <c r="K41" s="22"/>
      <c r="L41" s="22"/>
      <c r="M41" s="22"/>
      <c r="N41" s="22"/>
      <c r="O41" s="22"/>
      <c r="P41" s="22"/>
    </row>
    <row r="42" spans="1:16" ht="39" customHeight="1" x14ac:dyDescent="0.2">
      <c r="A42" s="22"/>
      <c r="B42" s="39"/>
      <c r="C42" s="1145" t="s">
        <v>549</v>
      </c>
      <c r="D42" s="1146"/>
      <c r="E42" s="1147"/>
      <c r="F42" s="36" t="s">
        <v>491</v>
      </c>
      <c r="G42" s="37" t="s">
        <v>550</v>
      </c>
      <c r="H42" s="37" t="s">
        <v>491</v>
      </c>
      <c r="I42" s="37" t="s">
        <v>491</v>
      </c>
      <c r="J42" s="38" t="s">
        <v>491</v>
      </c>
      <c r="K42" s="22"/>
      <c r="L42" s="22"/>
      <c r="M42" s="22"/>
      <c r="N42" s="22"/>
      <c r="O42" s="22"/>
      <c r="P42" s="22"/>
    </row>
    <row r="43" spans="1:16" ht="39" customHeight="1" thickBot="1" x14ac:dyDescent="0.25">
      <c r="A43" s="22"/>
      <c r="B43" s="40"/>
      <c r="C43" s="1148" t="s">
        <v>551</v>
      </c>
      <c r="D43" s="1149"/>
      <c r="E43" s="1150"/>
      <c r="F43" s="41">
        <v>0.21</v>
      </c>
      <c r="G43" s="42">
        <v>0.02</v>
      </c>
      <c r="H43" s="42">
        <v>0.13</v>
      </c>
      <c r="I43" s="42">
        <v>0.24</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yGct788W+he9OActFks+kFgQQl50e/yrxASjsXWG5mPeryzjB/Q4uUXEUV6AVydTjMsiBKts7wHjj03o02rSA==" saltValue="DRG0zSpXVMl8f+t8z/On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2126</v>
      </c>
      <c r="L45" s="60">
        <v>2119</v>
      </c>
      <c r="M45" s="60">
        <v>2015</v>
      </c>
      <c r="N45" s="60">
        <v>1918</v>
      </c>
      <c r="O45" s="61">
        <v>1896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1033</v>
      </c>
      <c r="L48" s="64">
        <v>966</v>
      </c>
      <c r="M48" s="64">
        <v>965</v>
      </c>
      <c r="N48" s="64">
        <v>1004</v>
      </c>
      <c r="O48" s="65">
        <v>1022</v>
      </c>
      <c r="P48" s="48"/>
      <c r="Q48" s="48"/>
      <c r="R48" s="48"/>
      <c r="S48" s="48"/>
      <c r="T48" s="48"/>
      <c r="U48" s="48"/>
    </row>
    <row r="49" spans="1:21" ht="30.75" customHeight="1" x14ac:dyDescent="0.2">
      <c r="A49" s="48"/>
      <c r="B49" s="1155"/>
      <c r="C49" s="1156"/>
      <c r="D49" s="62"/>
      <c r="E49" s="1161" t="s">
        <v>14</v>
      </c>
      <c r="F49" s="1161"/>
      <c r="G49" s="1161"/>
      <c r="H49" s="1161"/>
      <c r="I49" s="1161"/>
      <c r="J49" s="1162"/>
      <c r="K49" s="63">
        <v>62</v>
      </c>
      <c r="L49" s="64">
        <v>56</v>
      </c>
      <c r="M49" s="64">
        <v>56</v>
      </c>
      <c r="N49" s="64">
        <v>57</v>
      </c>
      <c r="O49" s="65">
        <v>63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491</v>
      </c>
      <c r="N51" s="64">
        <v>0</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2275</v>
      </c>
      <c r="L52" s="64">
        <v>2225</v>
      </c>
      <c r="M52" s="64">
        <v>2258</v>
      </c>
      <c r="N52" s="64">
        <v>2255</v>
      </c>
      <c r="O52" s="65">
        <v>2118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946</v>
      </c>
      <c r="L53" s="69">
        <v>916</v>
      </c>
      <c r="M53" s="69">
        <v>778</v>
      </c>
      <c r="N53" s="69">
        <v>724</v>
      </c>
      <c r="O53" s="70">
        <v>863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2bgwNQ0cfoHIsKErd0fRyFyBjTxbxicbhav2BJ5489cDyvJRG3tzN4v59v5TIN4oMcyIGupOTOKScRiGgLn+g==" saltValue="KULThjo2IyqFg55iunmp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s="96" customFormat="1" ht="15" customHeight="1" x14ac:dyDescent="0.2"/>
    <row r="2" s="96" customFormat="1" ht="15" customHeight="1" x14ac:dyDescent="0.2"/>
    <row r="3" s="96" customFormat="1" ht="15" customHeight="1" x14ac:dyDescent="0.2"/>
    <row r="4" s="96" customFormat="1" ht="15" customHeight="1" x14ac:dyDescent="0.2"/>
    <row r="5" s="96" customFormat="1" ht="15" customHeight="1" x14ac:dyDescent="0.2"/>
    <row r="6" s="96" customFormat="1" ht="15" customHeight="1" x14ac:dyDescent="0.2"/>
    <row r="7" s="96" customFormat="1" ht="15" customHeight="1" x14ac:dyDescent="0.2"/>
    <row r="8" s="96" customFormat="1" ht="15" customHeight="1" x14ac:dyDescent="0.2"/>
    <row r="9" s="96" customFormat="1" ht="15" customHeight="1" x14ac:dyDescent="0.2"/>
    <row r="10" s="96" customFormat="1"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22128</v>
      </c>
      <c r="J41" s="344">
        <v>22590</v>
      </c>
      <c r="K41" s="344">
        <v>21358</v>
      </c>
      <c r="L41" s="344">
        <v>21607</v>
      </c>
      <c r="M41" s="345">
        <v>25365</v>
      </c>
    </row>
    <row r="42" spans="2:13" ht="27.75" customHeight="1" x14ac:dyDescent="0.2">
      <c r="B42" s="1186"/>
      <c r="C42" s="1187"/>
      <c r="D42" s="106"/>
      <c r="E42" s="1192" t="s">
        <v>32</v>
      </c>
      <c r="F42" s="1192"/>
      <c r="G42" s="1192"/>
      <c r="H42" s="1193"/>
      <c r="I42" s="346" t="s">
        <v>491</v>
      </c>
      <c r="J42" s="347">
        <v>300</v>
      </c>
      <c r="K42" s="347">
        <v>438</v>
      </c>
      <c r="L42" s="347">
        <v>389</v>
      </c>
      <c r="M42" s="348">
        <v>362</v>
      </c>
    </row>
    <row r="43" spans="2:13" ht="27.75" customHeight="1" x14ac:dyDescent="0.2">
      <c r="B43" s="1186"/>
      <c r="C43" s="1187"/>
      <c r="D43" s="106"/>
      <c r="E43" s="1192" t="s">
        <v>33</v>
      </c>
      <c r="F43" s="1192"/>
      <c r="G43" s="1192"/>
      <c r="H43" s="1193"/>
      <c r="I43" s="346">
        <v>13346</v>
      </c>
      <c r="J43" s="347">
        <v>12826</v>
      </c>
      <c r="K43" s="347">
        <v>12025</v>
      </c>
      <c r="L43" s="347">
        <v>11553</v>
      </c>
      <c r="M43" s="348">
        <v>11923</v>
      </c>
    </row>
    <row r="44" spans="2:13" ht="27.75" customHeight="1" x14ac:dyDescent="0.2">
      <c r="B44" s="1186"/>
      <c r="C44" s="1187"/>
      <c r="D44" s="106"/>
      <c r="E44" s="1192" t="s">
        <v>34</v>
      </c>
      <c r="F44" s="1192"/>
      <c r="G44" s="1192"/>
      <c r="H44" s="1193"/>
      <c r="I44" s="346">
        <v>243</v>
      </c>
      <c r="J44" s="347">
        <v>258</v>
      </c>
      <c r="K44" s="347">
        <v>249</v>
      </c>
      <c r="L44" s="347">
        <v>233</v>
      </c>
      <c r="M44" s="348">
        <v>239</v>
      </c>
    </row>
    <row r="45" spans="2:13" ht="27.75" customHeight="1" x14ac:dyDescent="0.2">
      <c r="B45" s="1186"/>
      <c r="C45" s="1187"/>
      <c r="D45" s="106"/>
      <c r="E45" s="1192" t="s">
        <v>35</v>
      </c>
      <c r="F45" s="1192"/>
      <c r="G45" s="1192"/>
      <c r="H45" s="1193"/>
      <c r="I45" s="346">
        <v>3427</v>
      </c>
      <c r="J45" s="347">
        <v>3428</v>
      </c>
      <c r="K45" s="347">
        <v>3194</v>
      </c>
      <c r="L45" s="347">
        <v>3336</v>
      </c>
      <c r="M45" s="348">
        <v>3353</v>
      </c>
    </row>
    <row r="46" spans="2:13" ht="27.75" customHeight="1" x14ac:dyDescent="0.2">
      <c r="B46" s="1186"/>
      <c r="C46" s="1187"/>
      <c r="D46" s="107"/>
      <c r="E46" s="1192" t="s">
        <v>36</v>
      </c>
      <c r="F46" s="1192"/>
      <c r="G46" s="1192"/>
      <c r="H46" s="1193"/>
      <c r="I46" s="346">
        <v>469</v>
      </c>
      <c r="J46" s="347" t="s">
        <v>491</v>
      </c>
      <c r="K46" s="347" t="s">
        <v>491</v>
      </c>
      <c r="L46" s="347" t="s">
        <v>491</v>
      </c>
      <c r="M46" s="348" t="s">
        <v>491</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5317</v>
      </c>
      <c r="J50" s="347">
        <v>4651</v>
      </c>
      <c r="K50" s="347">
        <v>5477</v>
      </c>
      <c r="L50" s="347">
        <v>5741</v>
      </c>
      <c r="M50" s="348">
        <v>5920</v>
      </c>
    </row>
    <row r="51" spans="2:13" ht="27.75" customHeight="1" x14ac:dyDescent="0.2">
      <c r="B51" s="1186"/>
      <c r="C51" s="1187"/>
      <c r="D51" s="106"/>
      <c r="E51" s="1192" t="s">
        <v>42</v>
      </c>
      <c r="F51" s="1192"/>
      <c r="G51" s="1192"/>
      <c r="H51" s="1193"/>
      <c r="I51" s="346">
        <v>5852</v>
      </c>
      <c r="J51" s="347">
        <v>5699</v>
      </c>
      <c r="K51" s="347">
        <v>5724</v>
      </c>
      <c r="L51" s="347">
        <v>5657</v>
      </c>
      <c r="M51" s="348">
        <v>6319</v>
      </c>
    </row>
    <row r="52" spans="2:13" ht="27.75" customHeight="1" x14ac:dyDescent="0.2">
      <c r="B52" s="1188"/>
      <c r="C52" s="1189"/>
      <c r="D52" s="106"/>
      <c r="E52" s="1192" t="s">
        <v>43</v>
      </c>
      <c r="F52" s="1192"/>
      <c r="G52" s="1192"/>
      <c r="H52" s="1193"/>
      <c r="I52" s="346">
        <v>23716</v>
      </c>
      <c r="J52" s="347">
        <v>23673</v>
      </c>
      <c r="K52" s="347">
        <v>22587</v>
      </c>
      <c r="L52" s="347">
        <v>22145</v>
      </c>
      <c r="M52" s="348">
        <v>23233</v>
      </c>
    </row>
    <row r="53" spans="2:13" ht="27.75" customHeight="1" thickBot="1" x14ac:dyDescent="0.25">
      <c r="B53" s="1199" t="s">
        <v>19</v>
      </c>
      <c r="C53" s="1200"/>
      <c r="D53" s="110"/>
      <c r="E53" s="1201" t="s">
        <v>44</v>
      </c>
      <c r="F53" s="1201"/>
      <c r="G53" s="1201"/>
      <c r="H53" s="1202"/>
      <c r="I53" s="349">
        <v>4727</v>
      </c>
      <c r="J53" s="350">
        <v>5380</v>
      </c>
      <c r="K53" s="350">
        <v>3475</v>
      </c>
      <c r="L53" s="350">
        <v>3574</v>
      </c>
      <c r="M53" s="351">
        <v>5770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LdtjhjvrGN7e2lfL0Yss/bjyuoVqmMwbfenzNNzlKg14Hi3O+41lCsA9hdqYQr6A0ZjlBtU0MGENbwpneVzHQ==" saltValue="gMYzzrVypAhMOenS4SAa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2337</v>
      </c>
      <c r="G55" s="352">
        <v>2387</v>
      </c>
      <c r="H55" s="353">
        <v>2438</v>
      </c>
    </row>
    <row r="56" spans="2:8" ht="52.5" customHeight="1" x14ac:dyDescent="0.2">
      <c r="B56" s="122"/>
      <c r="C56" s="1213" t="s">
        <v>47</v>
      </c>
      <c r="D56" s="1213"/>
      <c r="E56" s="1214"/>
      <c r="F56" s="354">
        <v>444</v>
      </c>
      <c r="G56" s="354">
        <v>437</v>
      </c>
      <c r="H56" s="355">
        <v>422</v>
      </c>
    </row>
    <row r="57" spans="2:8" ht="53.25" customHeight="1" x14ac:dyDescent="0.2">
      <c r="B57" s="122"/>
      <c r="C57" s="1215" t="s">
        <v>48</v>
      </c>
      <c r="D57" s="1215"/>
      <c r="E57" s="1216"/>
      <c r="F57" s="356">
        <v>645</v>
      </c>
      <c r="G57" s="356">
        <v>744</v>
      </c>
      <c r="H57" s="357">
        <v>948</v>
      </c>
    </row>
    <row r="58" spans="2:8" ht="45.75" customHeight="1" x14ac:dyDescent="0.2">
      <c r="B58" s="123"/>
      <c r="C58" s="1203" t="s">
        <v>566</v>
      </c>
      <c r="D58" s="1204"/>
      <c r="E58" s="1205"/>
      <c r="F58" s="358">
        <v>385</v>
      </c>
      <c r="G58" s="358">
        <v>459</v>
      </c>
      <c r="H58" s="359">
        <v>492</v>
      </c>
    </row>
    <row r="59" spans="2:8" ht="45.75" customHeight="1" x14ac:dyDescent="0.2">
      <c r="B59" s="123"/>
      <c r="C59" s="1203" t="s">
        <v>567</v>
      </c>
      <c r="D59" s="1204"/>
      <c r="E59" s="1205"/>
      <c r="F59" s="358">
        <v>200</v>
      </c>
      <c r="G59" s="358">
        <v>200</v>
      </c>
      <c r="H59" s="359">
        <v>200</v>
      </c>
    </row>
    <row r="60" spans="2:8" ht="45.75" customHeight="1" x14ac:dyDescent="0.2">
      <c r="B60" s="123"/>
      <c r="C60" s="1203" t="s">
        <v>568</v>
      </c>
      <c r="D60" s="1204"/>
      <c r="E60" s="1205"/>
      <c r="F60" s="358" t="s">
        <v>571</v>
      </c>
      <c r="G60" s="358" t="s">
        <v>571</v>
      </c>
      <c r="H60" s="359">
        <v>123</v>
      </c>
    </row>
    <row r="61" spans="2:8" ht="45.75" customHeight="1" x14ac:dyDescent="0.2">
      <c r="B61" s="123"/>
      <c r="C61" s="1203" t="s">
        <v>569</v>
      </c>
      <c r="D61" s="1204"/>
      <c r="E61" s="1205"/>
      <c r="F61" s="358">
        <v>15</v>
      </c>
      <c r="G61" s="358">
        <v>35</v>
      </c>
      <c r="H61" s="359">
        <v>78</v>
      </c>
    </row>
    <row r="62" spans="2:8" ht="45.75" customHeight="1" thickBot="1" x14ac:dyDescent="0.25">
      <c r="B62" s="124"/>
      <c r="C62" s="1206" t="s">
        <v>570</v>
      </c>
      <c r="D62" s="1207"/>
      <c r="E62" s="1208"/>
      <c r="F62" s="360">
        <v>4</v>
      </c>
      <c r="G62" s="360">
        <v>9</v>
      </c>
      <c r="H62" s="361">
        <v>14</v>
      </c>
    </row>
    <row r="63" spans="2:8" ht="52.5" customHeight="1" thickBot="1" x14ac:dyDescent="0.25">
      <c r="B63" s="125"/>
      <c r="C63" s="1209" t="s">
        <v>49</v>
      </c>
      <c r="D63" s="1209"/>
      <c r="E63" s="1210"/>
      <c r="F63" s="362">
        <v>3426</v>
      </c>
      <c r="G63" s="362">
        <v>3568</v>
      </c>
      <c r="H63" s="363">
        <v>3809</v>
      </c>
    </row>
    <row r="64" spans="2:8" ht="13.2" x14ac:dyDescent="0.2"/>
  </sheetData>
  <sheetProtection algorithmName="SHA-512" hashValue="wNEvLLC9yh9y0eZHQTpaapC1MUWuPSWxfLUZ807l/Lp8778TD8Gg1SwywWnqsrugArPTiU7Lgn1tLDpz/+sJMw==" saltValue="6rWntKy2casQEebC93oE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44464</v>
      </c>
      <c r="E3" s="144"/>
      <c r="F3" s="145">
        <v>45483</v>
      </c>
      <c r="G3" s="146"/>
      <c r="H3" s="147"/>
    </row>
    <row r="4" spans="1:8" x14ac:dyDescent="0.2">
      <c r="A4" s="148"/>
      <c r="B4" s="149"/>
      <c r="C4" s="150"/>
      <c r="D4" s="151">
        <v>29926</v>
      </c>
      <c r="E4" s="152"/>
      <c r="F4" s="153">
        <v>24241</v>
      </c>
      <c r="G4" s="154"/>
      <c r="H4" s="155"/>
    </row>
    <row r="5" spans="1:8" x14ac:dyDescent="0.2">
      <c r="A5" s="136" t="s">
        <v>523</v>
      </c>
      <c r="B5" s="141"/>
      <c r="C5" s="142"/>
      <c r="D5" s="143">
        <v>47151</v>
      </c>
      <c r="E5" s="144"/>
      <c r="F5" s="145">
        <v>45945</v>
      </c>
      <c r="G5" s="146"/>
      <c r="H5" s="147"/>
    </row>
    <row r="6" spans="1:8" x14ac:dyDescent="0.2">
      <c r="A6" s="148"/>
      <c r="B6" s="149"/>
      <c r="C6" s="150"/>
      <c r="D6" s="151">
        <v>44222</v>
      </c>
      <c r="E6" s="152"/>
      <c r="F6" s="153">
        <v>25180</v>
      </c>
      <c r="G6" s="154"/>
      <c r="H6" s="155"/>
    </row>
    <row r="7" spans="1:8" x14ac:dyDescent="0.2">
      <c r="A7" s="136" t="s">
        <v>524</v>
      </c>
      <c r="B7" s="141"/>
      <c r="C7" s="142"/>
      <c r="D7" s="143">
        <v>18391</v>
      </c>
      <c r="E7" s="144"/>
      <c r="F7" s="145">
        <v>44475</v>
      </c>
      <c r="G7" s="146"/>
      <c r="H7" s="147"/>
    </row>
    <row r="8" spans="1:8" x14ac:dyDescent="0.2">
      <c r="A8" s="148"/>
      <c r="B8" s="149"/>
      <c r="C8" s="150"/>
      <c r="D8" s="151">
        <v>12582</v>
      </c>
      <c r="E8" s="152"/>
      <c r="F8" s="153">
        <v>24780</v>
      </c>
      <c r="G8" s="154"/>
      <c r="H8" s="155"/>
    </row>
    <row r="9" spans="1:8" x14ac:dyDescent="0.2">
      <c r="A9" s="136" t="s">
        <v>525</v>
      </c>
      <c r="B9" s="141"/>
      <c r="C9" s="142"/>
      <c r="D9" s="143">
        <v>41062</v>
      </c>
      <c r="E9" s="144"/>
      <c r="F9" s="145">
        <v>45982</v>
      </c>
      <c r="G9" s="146"/>
      <c r="H9" s="147"/>
    </row>
    <row r="10" spans="1:8" x14ac:dyDescent="0.2">
      <c r="A10" s="148"/>
      <c r="B10" s="149"/>
      <c r="C10" s="150"/>
      <c r="D10" s="151">
        <v>18098</v>
      </c>
      <c r="E10" s="152"/>
      <c r="F10" s="153">
        <v>25583</v>
      </c>
      <c r="G10" s="154"/>
      <c r="H10" s="155"/>
    </row>
    <row r="11" spans="1:8" x14ac:dyDescent="0.2">
      <c r="A11" s="136" t="s">
        <v>526</v>
      </c>
      <c r="B11" s="141"/>
      <c r="C11" s="142"/>
      <c r="D11" s="143">
        <v>43947</v>
      </c>
      <c r="E11" s="144"/>
      <c r="F11" s="145">
        <v>50538</v>
      </c>
      <c r="G11" s="146"/>
      <c r="H11" s="147"/>
    </row>
    <row r="12" spans="1:8" x14ac:dyDescent="0.2">
      <c r="A12" s="148"/>
      <c r="B12" s="149"/>
      <c r="C12" s="156"/>
      <c r="D12" s="151">
        <v>13496</v>
      </c>
      <c r="E12" s="152"/>
      <c r="F12" s="153">
        <v>29053</v>
      </c>
      <c r="G12" s="154"/>
      <c r="H12" s="155"/>
    </row>
    <row r="13" spans="1:8" x14ac:dyDescent="0.2">
      <c r="A13" s="136"/>
      <c r="B13" s="141"/>
      <c r="C13" s="157"/>
      <c r="D13" s="158">
        <v>39003</v>
      </c>
      <c r="E13" s="159"/>
      <c r="F13" s="160">
        <v>46485</v>
      </c>
      <c r="G13" s="161"/>
      <c r="H13" s="147"/>
    </row>
    <row r="14" spans="1:8" x14ac:dyDescent="0.2">
      <c r="A14" s="148"/>
      <c r="B14" s="149"/>
      <c r="C14" s="150"/>
      <c r="D14" s="151">
        <v>23665</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0.24</v>
      </c>
      <c r="C19" s="162">
        <f>ROUND(VALUE(SUBSTITUTE(実質収支比率等に係る経年分析!G$48,"▲","-")),2)</f>
        <v>8.85</v>
      </c>
      <c r="D19" s="162">
        <f>ROUND(VALUE(SUBSTITUTE(実質収支比率等に係る経年分析!H$48,"▲","-")),2)</f>
        <v>1.9</v>
      </c>
      <c r="E19" s="162">
        <f>ROUND(VALUE(SUBSTITUTE(実質収支比率等に係る経年分析!I$48,"▲","-")),2)</f>
        <v>0.8</v>
      </c>
      <c r="F19" s="162">
        <f>ROUND(VALUE(SUBSTITUTE(実質収支比率等に係る経年分析!J$48,"▲","-")),2)</f>
        <v>0.84</v>
      </c>
    </row>
    <row r="20" spans="1:11" x14ac:dyDescent="0.2">
      <c r="A20" s="162" t="s">
        <v>53</v>
      </c>
      <c r="B20" s="162">
        <f>ROUND(VALUE(SUBSTITUTE(実質収支比率等に係る経年分析!F$47,"▲","-")),2)</f>
        <v>11.31</v>
      </c>
      <c r="C20" s="162">
        <f>ROUND(VALUE(SUBSTITUTE(実質収支比率等に係る経年分析!G$47,"▲","-")),2)</f>
        <v>10.91</v>
      </c>
      <c r="D20" s="162">
        <f>ROUND(VALUE(SUBSTITUTE(実質収支比率等に係る経年分析!H$47,"▲","-")),2)</f>
        <v>14.94</v>
      </c>
      <c r="E20" s="162">
        <f>ROUND(VALUE(SUBSTITUTE(実質収支比率等に係る経年分析!I$47,"▲","-")),2)</f>
        <v>15.02</v>
      </c>
      <c r="F20" s="162">
        <f>ROUND(VALUE(SUBSTITUTE(実質収支比率等に係る経年分析!J$47,"▲","-")),2)</f>
        <v>15.1</v>
      </c>
    </row>
    <row r="21" spans="1:11" x14ac:dyDescent="0.2">
      <c r="A21" s="162" t="s">
        <v>54</v>
      </c>
      <c r="B21" s="162">
        <f>IF(ISNUMBER(VALUE(SUBSTITUTE(実質収支比率等に係る経年分析!F$49,"▲","-"))),ROUND(VALUE(SUBSTITUTE(実質収支比率等に係る経年分析!F$49,"▲","-")),2),NA())</f>
        <v>-1.9</v>
      </c>
      <c r="C21" s="162">
        <f>IF(ISNUMBER(VALUE(SUBSTITUTE(実質収支比率等に係る経年分析!G$49,"▲","-"))),ROUND(VALUE(SUBSTITUTE(実質収支比率等に係る経年分析!G$49,"▲","-")),2),NA())</f>
        <v>8.65</v>
      </c>
      <c r="D21" s="162">
        <f>IF(ISNUMBER(VALUE(SUBSTITUTE(実質収支比率等に係る経年分析!H$49,"▲","-"))),ROUND(VALUE(SUBSTITUTE(実質収支比率等に係る経年分析!H$49,"▲","-")),2),NA())</f>
        <v>-7.75</v>
      </c>
      <c r="E21" s="162">
        <f>IF(ISNUMBER(VALUE(SUBSTITUTE(実質収支比率等に係る経年分析!I$49,"▲","-"))),ROUND(VALUE(SUBSTITUTE(実質収支比率等に係る経年分析!I$49,"▲","-")),2),NA())</f>
        <v>-1.7</v>
      </c>
      <c r="F21" s="162">
        <f>IF(ISNUMBER(VALUE(SUBSTITUTE(実質収支比率等に係る経年分析!J$49,"▲","-"))),ROUND(VALUE(SUBSTITUTE(実質収支比率等に係る経年分析!J$49,"▲","-")),2),NA())</f>
        <v>0.06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f>IF(ROUND(VALUE(SUBSTITUTE(連結実質赤字比率に係る赤字・黒字の構成分析!G$42,"▲", "-")), 2) &lt; 0, ABS(ROUND(VALUE(SUBSTITUTE(連結実質赤字比率に係る赤字・黒字の構成分析!G$42,"▲", "-")), 2)), NA())</f>
        <v>0.04</v>
      </c>
      <c r="E28" s="163" t="e">
        <f>IF(ROUND(VALUE(SUBSTITUTE(連結実質赤字比率に係る赤字・黒字の構成分析!G$42,"▲", "-")), 2) &gt;= 0, ABS(ROUND(VALUE(SUBSTITUTE(連結実質赤字比率に係る赤字・黒字の構成分析!G$42,"▲", "-")), 2)), NA())</f>
        <v>#N/A</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1.97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1.27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0.89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休日診療所特別会計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0.33</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3.33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10.16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7.94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0.71</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8.7899999999999991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10.23</v>
      </c>
    </row>
    <row r="36" spans="1:16" x14ac:dyDescent="0.2">
      <c r="A36" s="163" t="str">
        <f>IF(連結実質赤字比率に係る赤字・黒字の構成分析!C$34="",NA(),連結実質赤字比率に係る赤字・黒字の構成分析!C$34)</f>
        <v>駐車場事業特別会計</v>
      </c>
      <c r="B36" s="163">
        <f>IF(ROUND(VALUE(SUBSTITUTE(連結実質赤字比率に係る赤字・黒字の構成分析!F$34,"▲", "-")), 2) &lt; 0, ABS(ROUND(VALUE(SUBSTITUTE(連結実質赤字比率に係る赤字・黒字の構成分析!F$34,"▲", "-")), 2)), NA())</f>
        <v>2.2400000000000002</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2.17</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2.2200000000000002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2.19</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2.17</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2275</v>
      </c>
      <c r="E42" s="164"/>
      <c r="F42" s="164"/>
      <c r="G42" s="164">
        <f>'実質公債費比率（分子）の構造'!L$52</f>
        <v>2225</v>
      </c>
      <c r="H42" s="164"/>
      <c r="I42" s="164"/>
      <c r="J42" s="164">
        <f>'実質公債費比率（分子）の構造'!M$52</f>
        <v>2258</v>
      </c>
      <c r="K42" s="164"/>
      <c r="L42" s="164"/>
      <c r="M42" s="164">
        <f>'実質公債費比率（分子）の構造'!N$52</f>
        <v>2255</v>
      </c>
      <c r="N42" s="164"/>
      <c r="O42" s="164"/>
      <c r="P42" s="164">
        <f>'実質公債費比率（分子）の構造'!O$52</f>
        <v>2118</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62</v>
      </c>
      <c r="C45" s="164"/>
      <c r="D45" s="164"/>
      <c r="E45" s="164">
        <f>'実質公債費比率（分子）の構造'!L$49</f>
        <v>56</v>
      </c>
      <c r="F45" s="164"/>
      <c r="G45" s="164"/>
      <c r="H45" s="164">
        <f>'実質公債費比率（分子）の構造'!M$49</f>
        <v>56</v>
      </c>
      <c r="I45" s="164"/>
      <c r="J45" s="164"/>
      <c r="K45" s="164">
        <f>'実質公債費比率（分子）の構造'!N$49</f>
        <v>57</v>
      </c>
      <c r="L45" s="164"/>
      <c r="M45" s="164"/>
      <c r="N45" s="164">
        <f>'実質公債費比率（分子）の構造'!O$49</f>
        <v>63</v>
      </c>
      <c r="O45" s="164"/>
      <c r="P45" s="164"/>
    </row>
    <row r="46" spans="1:16" x14ac:dyDescent="0.2">
      <c r="A46" s="164" t="s">
        <v>64</v>
      </c>
      <c r="B46" s="164">
        <f>'実質公債費比率（分子）の構造'!K$48</f>
        <v>1033</v>
      </c>
      <c r="C46" s="164"/>
      <c r="D46" s="164"/>
      <c r="E46" s="164">
        <f>'実質公債費比率（分子）の構造'!L$48</f>
        <v>966</v>
      </c>
      <c r="F46" s="164"/>
      <c r="G46" s="164"/>
      <c r="H46" s="164">
        <f>'実質公債費比率（分子）の構造'!M$48</f>
        <v>965</v>
      </c>
      <c r="I46" s="164"/>
      <c r="J46" s="164"/>
      <c r="K46" s="164">
        <f>'実質公債費比率（分子）の構造'!N$48</f>
        <v>1004</v>
      </c>
      <c r="L46" s="164"/>
      <c r="M46" s="164"/>
      <c r="N46" s="164">
        <f>'実質公債費比率（分子）の構造'!O$48</f>
        <v>1022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2126</v>
      </c>
      <c r="C49" s="164"/>
      <c r="D49" s="164"/>
      <c r="E49" s="164">
        <f>'実質公債費比率（分子）の構造'!L$45</f>
        <v>2119</v>
      </c>
      <c r="F49" s="164"/>
      <c r="G49" s="164"/>
      <c r="H49" s="164">
        <f>'実質公債費比率（分子）の構造'!M$45</f>
        <v>2015</v>
      </c>
      <c r="I49" s="164"/>
      <c r="J49" s="164"/>
      <c r="K49" s="164">
        <f>'実質公債費比率（分子）の構造'!N$45</f>
        <v>1918</v>
      </c>
      <c r="L49" s="164"/>
      <c r="M49" s="164"/>
      <c r="N49" s="164">
        <f>'実質公債費比率（分子）の構造'!O$45</f>
        <v>1896</v>
      </c>
      <c r="O49" s="164"/>
      <c r="P49" s="164"/>
    </row>
    <row r="50" spans="1:16" x14ac:dyDescent="0.2">
      <c r="A50" s="164" t="s">
        <v>67</v>
      </c>
      <c r="B50" s="164" t="e">
        <f>NA()</f>
        <v>#N/A</v>
      </c>
      <c r="C50" s="164">
        <f>IF(ISNUMBER('実質公債費比率（分子）の構造'!K$53),'実質公債費比率（分子）の構造'!K$53,NA())</f>
        <v>946</v>
      </c>
      <c r="D50" s="164" t="e">
        <f>NA()</f>
        <v>#N/A</v>
      </c>
      <c r="E50" s="164" t="e">
        <f>NA()</f>
        <v>#N/A</v>
      </c>
      <c r="F50" s="164">
        <f>IF(ISNUMBER('実質公債費比率（分子）の構造'!L$53),'実質公債費比率（分子）の構造'!L$53,NA())</f>
        <v>916</v>
      </c>
      <c r="G50" s="164" t="e">
        <f>NA()</f>
        <v>#N/A</v>
      </c>
      <c r="H50" s="164" t="e">
        <f>NA()</f>
        <v>#N/A</v>
      </c>
      <c r="I50" s="164">
        <f>IF(ISNUMBER('実質公債費比率（分子）の構造'!M$53),'実質公債費比率（分子）の構造'!M$53,NA())</f>
        <v>778</v>
      </c>
      <c r="J50" s="164" t="e">
        <f>NA()</f>
        <v>#N/A</v>
      </c>
      <c r="K50" s="164" t="e">
        <f>NA()</f>
        <v>#N/A</v>
      </c>
      <c r="L50" s="164">
        <f>IF(ISNUMBER('実質公債費比率（分子）の構造'!N$53),'実質公債費比率（分子）の構造'!N$53,NA())</f>
        <v>724</v>
      </c>
      <c r="M50" s="164" t="e">
        <f>NA()</f>
        <v>#N/A</v>
      </c>
      <c r="N50" s="164" t="e">
        <f>NA()</f>
        <v>#N/A</v>
      </c>
      <c r="O50" s="164">
        <f>IF(ISNUMBER('実質公債費比率（分子）の構造'!O$53),'実質公債費比率（分子）の構造'!O$53,NA())</f>
        <v>863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23716</v>
      </c>
      <c r="E56" s="163"/>
      <c r="F56" s="163"/>
      <c r="G56" s="163">
        <f>'将来負担比率（分子）の構造'!J$52</f>
        <v>23673</v>
      </c>
      <c r="H56" s="163"/>
      <c r="I56" s="163"/>
      <c r="J56" s="163">
        <f>'将来負担比率（分子）の構造'!K$52</f>
        <v>22587</v>
      </c>
      <c r="K56" s="163"/>
      <c r="L56" s="163"/>
      <c r="M56" s="163">
        <f>'将来負担比率（分子）の構造'!L$52</f>
        <v>22145</v>
      </c>
      <c r="N56" s="163"/>
      <c r="O56" s="163"/>
      <c r="P56" s="163">
        <f>'将来負担比率（分子）の構造'!M$52</f>
        <v>23233</v>
      </c>
    </row>
    <row r="57" spans="1:16" x14ac:dyDescent="0.2">
      <c r="A57" s="163" t="s">
        <v>42</v>
      </c>
      <c r="B57" s="163"/>
      <c r="C57" s="163"/>
      <c r="D57" s="163">
        <f>'将来負担比率（分子）の構造'!I$51</f>
        <v>5852</v>
      </c>
      <c r="E57" s="163"/>
      <c r="F57" s="163"/>
      <c r="G57" s="163">
        <f>'将来負担比率（分子）の構造'!J$51</f>
        <v>5699</v>
      </c>
      <c r="H57" s="163"/>
      <c r="I57" s="163"/>
      <c r="J57" s="163">
        <f>'将来負担比率（分子）の構造'!K$51</f>
        <v>5724</v>
      </c>
      <c r="K57" s="163"/>
      <c r="L57" s="163"/>
      <c r="M57" s="163">
        <f>'将来負担比率（分子）の構造'!L$51</f>
        <v>5657</v>
      </c>
      <c r="N57" s="163"/>
      <c r="O57" s="163"/>
      <c r="P57" s="163">
        <f>'将来負担比率（分子）の構造'!M$51</f>
        <v>6319</v>
      </c>
    </row>
    <row r="58" spans="1:16" x14ac:dyDescent="0.2">
      <c r="A58" s="163" t="s">
        <v>41</v>
      </c>
      <c r="B58" s="163"/>
      <c r="C58" s="163"/>
      <c r="D58" s="163">
        <f>'将来負担比率（分子）の構造'!I$50</f>
        <v>5317</v>
      </c>
      <c r="E58" s="163"/>
      <c r="F58" s="163"/>
      <c r="G58" s="163">
        <f>'将来負担比率（分子）の構造'!J$50</f>
        <v>4651</v>
      </c>
      <c r="H58" s="163"/>
      <c r="I58" s="163"/>
      <c r="J58" s="163">
        <f>'将来負担比率（分子）の構造'!K$50</f>
        <v>5477</v>
      </c>
      <c r="K58" s="163"/>
      <c r="L58" s="163"/>
      <c r="M58" s="163">
        <f>'将来負担比率（分子）の構造'!L$50</f>
        <v>5741</v>
      </c>
      <c r="N58" s="163"/>
      <c r="O58" s="163"/>
      <c r="P58" s="163">
        <f>'将来負担比率（分子）の構造'!M$50</f>
        <v>5920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469</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3427</v>
      </c>
      <c r="C62" s="163"/>
      <c r="D62" s="163"/>
      <c r="E62" s="163">
        <f>'将来負担比率（分子）の構造'!J$45</f>
        <v>3428</v>
      </c>
      <c r="F62" s="163"/>
      <c r="G62" s="163"/>
      <c r="H62" s="163">
        <f>'将来負担比率（分子）の構造'!K$45</f>
        <v>3194</v>
      </c>
      <c r="I62" s="163"/>
      <c r="J62" s="163"/>
      <c r="K62" s="163">
        <f>'将来負担比率（分子）の構造'!L$45</f>
        <v>3336</v>
      </c>
      <c r="L62" s="163"/>
      <c r="M62" s="163"/>
      <c r="N62" s="163">
        <f>'将来負担比率（分子）の構造'!M$45</f>
        <v>3353</v>
      </c>
      <c r="O62" s="163"/>
      <c r="P62" s="163"/>
    </row>
    <row r="63" spans="1:16" x14ac:dyDescent="0.2">
      <c r="A63" s="163" t="s">
        <v>34</v>
      </c>
      <c r="B63" s="163">
        <f>'将来負担比率（分子）の構造'!I$44</f>
        <v>243</v>
      </c>
      <c r="C63" s="163"/>
      <c r="D63" s="163"/>
      <c r="E63" s="163">
        <f>'将来負担比率（分子）の構造'!J$44</f>
        <v>258</v>
      </c>
      <c r="F63" s="163"/>
      <c r="G63" s="163"/>
      <c r="H63" s="163">
        <f>'将来負担比率（分子）の構造'!K$44</f>
        <v>249</v>
      </c>
      <c r="I63" s="163"/>
      <c r="J63" s="163"/>
      <c r="K63" s="163">
        <f>'将来負担比率（分子）の構造'!L$44</f>
        <v>233</v>
      </c>
      <c r="L63" s="163"/>
      <c r="M63" s="163"/>
      <c r="N63" s="163">
        <f>'将来負担比率（分子）の構造'!M$44</f>
        <v>239</v>
      </c>
      <c r="O63" s="163"/>
      <c r="P63" s="163"/>
    </row>
    <row r="64" spans="1:16" x14ac:dyDescent="0.2">
      <c r="A64" s="163" t="s">
        <v>33</v>
      </c>
      <c r="B64" s="163">
        <f>'将来負担比率（分子）の構造'!I$43</f>
        <v>13346</v>
      </c>
      <c r="C64" s="163"/>
      <c r="D64" s="163"/>
      <c r="E64" s="163">
        <f>'将来負担比率（分子）の構造'!J$43</f>
        <v>12826</v>
      </c>
      <c r="F64" s="163"/>
      <c r="G64" s="163"/>
      <c r="H64" s="163">
        <f>'将来負担比率（分子）の構造'!K$43</f>
        <v>12025</v>
      </c>
      <c r="I64" s="163"/>
      <c r="J64" s="163"/>
      <c r="K64" s="163">
        <f>'将来負担比率（分子）の構造'!L$43</f>
        <v>11553</v>
      </c>
      <c r="L64" s="163"/>
      <c r="M64" s="163"/>
      <c r="N64" s="163">
        <f>'将来負担比率（分子）の構造'!M$43</f>
        <v>11923</v>
      </c>
      <c r="O64" s="163"/>
      <c r="P64" s="163"/>
    </row>
    <row r="65" spans="1:16" x14ac:dyDescent="0.2">
      <c r="A65" s="163" t="s">
        <v>32</v>
      </c>
      <c r="B65" s="163" t="str">
        <f>'将来負担比率（分子）の構造'!I$42</f>
        <v>-</v>
      </c>
      <c r="C65" s="163"/>
      <c r="D65" s="163"/>
      <c r="E65" s="163">
        <f>'将来負担比率（分子）の構造'!J$42</f>
        <v>300</v>
      </c>
      <c r="F65" s="163"/>
      <c r="G65" s="163"/>
      <c r="H65" s="163">
        <f>'将来負担比率（分子）の構造'!K$42</f>
        <v>438</v>
      </c>
      <c r="I65" s="163"/>
      <c r="J65" s="163"/>
      <c r="K65" s="163">
        <f>'将来負担比率（分子）の構造'!L$42</f>
        <v>389</v>
      </c>
      <c r="L65" s="163"/>
      <c r="M65" s="163"/>
      <c r="N65" s="163">
        <f>'将来負担比率（分子）の構造'!M$42</f>
        <v>362</v>
      </c>
      <c r="O65" s="163"/>
      <c r="P65" s="163"/>
    </row>
    <row r="66" spans="1:16" x14ac:dyDescent="0.2">
      <c r="A66" s="163" t="s">
        <v>31</v>
      </c>
      <c r="B66" s="163">
        <f>'将来負担比率（分子）の構造'!I$41</f>
        <v>22128</v>
      </c>
      <c r="C66" s="163"/>
      <c r="D66" s="163"/>
      <c r="E66" s="163">
        <f>'将来負担比率（分子）の構造'!J$41</f>
        <v>22590</v>
      </c>
      <c r="F66" s="163"/>
      <c r="G66" s="163"/>
      <c r="H66" s="163">
        <f>'将来負担比率（分子）の構造'!K$41</f>
        <v>21358</v>
      </c>
      <c r="I66" s="163"/>
      <c r="J66" s="163"/>
      <c r="K66" s="163">
        <f>'将来負担比率（分子）の構造'!L$41</f>
        <v>21607</v>
      </c>
      <c r="L66" s="163"/>
      <c r="M66" s="163"/>
      <c r="N66" s="163">
        <f>'将来負担比率（分子）の構造'!M$41</f>
        <v>25365</v>
      </c>
      <c r="O66" s="163"/>
      <c r="P66" s="163"/>
    </row>
    <row r="67" spans="1:16" x14ac:dyDescent="0.2">
      <c r="A67" s="163" t="s">
        <v>71</v>
      </c>
      <c r="B67" s="163" t="e">
        <f>NA()</f>
        <v>#N/A</v>
      </c>
      <c r="C67" s="163">
        <f>IF(ISNUMBER('将来負担比率（分子）の構造'!I$53), IF('将来負担比率（分子）の構造'!I$53 &lt; 0, 0, '将来負担比率（分子）の構造'!I$53), NA())</f>
        <v>4727</v>
      </c>
      <c r="D67" s="163" t="e">
        <f>NA()</f>
        <v>#N/A</v>
      </c>
      <c r="E67" s="163" t="e">
        <f>NA()</f>
        <v>#N/A</v>
      </c>
      <c r="F67" s="163">
        <f>IF(ISNUMBER('将来負担比率（分子）の構造'!J$53), IF('将来負担比率（分子）の構造'!J$53 &lt; 0, 0, '将来負担比率（分子）の構造'!J$53), NA())</f>
        <v>5380</v>
      </c>
      <c r="G67" s="163" t="e">
        <f>NA()</f>
        <v>#N/A</v>
      </c>
      <c r="H67" s="163" t="e">
        <f>NA()</f>
        <v>#N/A</v>
      </c>
      <c r="I67" s="163">
        <f>IF(ISNUMBER('将来負担比率（分子）の構造'!K$53), IF('将来負担比率（分子）の構造'!K$53 &lt; 0, 0, '将来負担比率（分子）の構造'!K$53), NA())</f>
        <v>3475</v>
      </c>
      <c r="J67" s="163" t="e">
        <f>NA()</f>
        <v>#N/A</v>
      </c>
      <c r="K67" s="163" t="e">
        <f>NA()</f>
        <v>#N/A</v>
      </c>
      <c r="L67" s="163">
        <f>IF(ISNUMBER('将来負担比率（分子）の構造'!L$53), IF('将来負担比率（分子）の構造'!L$53 &lt; 0, 0, '将来負担比率（分子）の構造'!L$53), NA())</f>
        <v>3574</v>
      </c>
      <c r="M67" s="163" t="e">
        <f>NA()</f>
        <v>#N/A</v>
      </c>
      <c r="N67" s="163" t="e">
        <f>NA()</f>
        <v>#N/A</v>
      </c>
      <c r="O67" s="163">
        <f>IF(ISNUMBER('将来負担比率（分子）の構造'!M$53), IF('将来負担比率（分子）の構造'!M$53 &lt; 0, 0, '将来負担比率（分子）の構造'!M$53), NA())</f>
        <v>5770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2337</v>
      </c>
      <c r="C72" s="167">
        <f>基金残高に係る経年分析!G55</f>
        <v>2387</v>
      </c>
      <c r="D72" s="167">
        <f>基金残高に係る経年分析!H55</f>
        <v>2438</v>
      </c>
    </row>
    <row r="73" spans="1:16" x14ac:dyDescent="0.2">
      <c r="A73" s="166" t="s">
        <v>74</v>
      </c>
      <c r="B73" s="167">
        <f>基金残高に係る経年分析!F56</f>
        <v>444</v>
      </c>
      <c r="C73" s="167">
        <f>基金残高に係る経年分析!G56</f>
        <v>437</v>
      </c>
      <c r="D73" s="167">
        <f>基金残高に係る経年分析!H56</f>
        <v>422</v>
      </c>
    </row>
    <row r="74" spans="1:16" x14ac:dyDescent="0.2">
      <c r="A74" s="166" t="s">
        <v>75</v>
      </c>
      <c r="B74" s="167">
        <f>基金残高に係る経年分析!F57</f>
        <v>645</v>
      </c>
      <c r="C74" s="167">
        <f>基金残高に係る経年分析!G57</f>
        <v>744</v>
      </c>
      <c r="D74" s="167">
        <f>基金残高に係る経年分析!H57</f>
        <v>948</v>
      </c>
    </row>
  </sheetData>
  <sheetProtection algorithmName="SHA-512" hashValue="n6eE76XOkO4BpCAtY55Qu1PPmJymloZfq+38gA98Qgo1NH5Vl+Rx6dJS27HQ+4TAT59Zn1lG4W6AuYxrPovhaQ==" saltValue="Zr6J+Cpv6Lq2q+jAeRI5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6667955</v>
      </c>
      <c r="S5" s="613"/>
      <c r="T5" s="613"/>
      <c r="U5" s="613"/>
      <c r="V5" s="613"/>
      <c r="W5" s="613"/>
      <c r="X5" s="613"/>
      <c r="Y5" s="614"/>
      <c r="Z5" s="615">
        <v>19.100000000000001</v>
      </c>
      <c r="AA5" s="615"/>
      <c r="AB5" s="615"/>
      <c r="AC5" s="615"/>
      <c r="AD5" s="616">
        <v>6275461</v>
      </c>
      <c r="AE5" s="616"/>
      <c r="AF5" s="616"/>
      <c r="AG5" s="616"/>
      <c r="AH5" s="616"/>
      <c r="AI5" s="616"/>
      <c r="AJ5" s="616"/>
      <c r="AK5" s="616"/>
      <c r="AL5" s="617">
        <v>38</v>
      </c>
      <c r="AM5" s="618"/>
      <c r="AN5" s="618"/>
      <c r="AO5" s="619"/>
      <c r="AP5" s="609" t="s">
        <v>216</v>
      </c>
      <c r="AQ5" s="610"/>
      <c r="AR5" s="610"/>
      <c r="AS5" s="610"/>
      <c r="AT5" s="610"/>
      <c r="AU5" s="610"/>
      <c r="AV5" s="610"/>
      <c r="AW5" s="610"/>
      <c r="AX5" s="610"/>
      <c r="AY5" s="610"/>
      <c r="AZ5" s="610"/>
      <c r="BA5" s="610"/>
      <c r="BB5" s="610"/>
      <c r="BC5" s="610"/>
      <c r="BD5" s="610"/>
      <c r="BE5" s="610"/>
      <c r="BF5" s="611"/>
      <c r="BG5" s="623">
        <v>6275461</v>
      </c>
      <c r="BH5" s="624"/>
      <c r="BI5" s="624"/>
      <c r="BJ5" s="624"/>
      <c r="BK5" s="624"/>
      <c r="BL5" s="624"/>
      <c r="BM5" s="624"/>
      <c r="BN5" s="625"/>
      <c r="BO5" s="626">
        <v>94.1</v>
      </c>
      <c r="BP5" s="626"/>
      <c r="BQ5" s="626"/>
      <c r="BR5" s="626"/>
      <c r="BS5" s="627">
        <v>67453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113891</v>
      </c>
      <c r="S6" s="624"/>
      <c r="T6" s="624"/>
      <c r="U6" s="624"/>
      <c r="V6" s="624"/>
      <c r="W6" s="624"/>
      <c r="X6" s="624"/>
      <c r="Y6" s="625"/>
      <c r="Z6" s="626">
        <v>0.3</v>
      </c>
      <c r="AA6" s="626"/>
      <c r="AB6" s="626"/>
      <c r="AC6" s="626"/>
      <c r="AD6" s="627">
        <v>113891</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6275461</v>
      </c>
      <c r="BH6" s="624"/>
      <c r="BI6" s="624"/>
      <c r="BJ6" s="624"/>
      <c r="BK6" s="624"/>
      <c r="BL6" s="624"/>
      <c r="BM6" s="624"/>
      <c r="BN6" s="625"/>
      <c r="BO6" s="626">
        <v>94.1</v>
      </c>
      <c r="BP6" s="626"/>
      <c r="BQ6" s="626"/>
      <c r="BR6" s="626"/>
      <c r="BS6" s="627">
        <v>67453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226851</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226851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4317</v>
      </c>
      <c r="S7" s="624"/>
      <c r="T7" s="624"/>
      <c r="U7" s="624"/>
      <c r="V7" s="624"/>
      <c r="W7" s="624"/>
      <c r="X7" s="624"/>
      <c r="Y7" s="625"/>
      <c r="Z7" s="626">
        <v>0</v>
      </c>
      <c r="AA7" s="626"/>
      <c r="AB7" s="626"/>
      <c r="AC7" s="626"/>
      <c r="AD7" s="627">
        <v>4317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3018408</v>
      </c>
      <c r="BH7" s="624"/>
      <c r="BI7" s="624"/>
      <c r="BJ7" s="624"/>
      <c r="BK7" s="624"/>
      <c r="BL7" s="624"/>
      <c r="BM7" s="624"/>
      <c r="BN7" s="625"/>
      <c r="BO7" s="626">
        <v>45.3</v>
      </c>
      <c r="BP7" s="626"/>
      <c r="BQ7" s="626"/>
      <c r="BR7" s="626"/>
      <c r="BS7" s="627">
        <v>67453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2766411</v>
      </c>
      <c r="CS7" s="624"/>
      <c r="CT7" s="624"/>
      <c r="CU7" s="624"/>
      <c r="CV7" s="624"/>
      <c r="CW7" s="624"/>
      <c r="CX7" s="624"/>
      <c r="CY7" s="625"/>
      <c r="CZ7" s="626">
        <v>8</v>
      </c>
      <c r="DA7" s="626"/>
      <c r="DB7" s="626"/>
      <c r="DC7" s="626"/>
      <c r="DD7" s="632">
        <v>21981</v>
      </c>
      <c r="DE7" s="624"/>
      <c r="DF7" s="624"/>
      <c r="DG7" s="624"/>
      <c r="DH7" s="624"/>
      <c r="DI7" s="624"/>
      <c r="DJ7" s="624"/>
      <c r="DK7" s="624"/>
      <c r="DL7" s="624"/>
      <c r="DM7" s="624"/>
      <c r="DN7" s="624"/>
      <c r="DO7" s="624"/>
      <c r="DP7" s="625"/>
      <c r="DQ7" s="632">
        <v>2186596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126758</v>
      </c>
      <c r="S8" s="624"/>
      <c r="T8" s="624"/>
      <c r="U8" s="624"/>
      <c r="V8" s="624"/>
      <c r="W8" s="624"/>
      <c r="X8" s="624"/>
      <c r="Y8" s="625"/>
      <c r="Z8" s="626">
        <v>0.4</v>
      </c>
      <c r="AA8" s="626"/>
      <c r="AB8" s="626"/>
      <c r="AC8" s="626"/>
      <c r="AD8" s="627">
        <v>126758</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93456</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15311071</v>
      </c>
      <c r="CS8" s="624"/>
      <c r="CT8" s="624"/>
      <c r="CU8" s="624"/>
      <c r="CV8" s="624"/>
      <c r="CW8" s="624"/>
      <c r="CX8" s="624"/>
      <c r="CY8" s="625"/>
      <c r="CZ8" s="626">
        <v>44</v>
      </c>
      <c r="DA8" s="626"/>
      <c r="DB8" s="626"/>
      <c r="DC8" s="626"/>
      <c r="DD8" s="632">
        <v>329598</v>
      </c>
      <c r="DE8" s="624"/>
      <c r="DF8" s="624"/>
      <c r="DG8" s="624"/>
      <c r="DH8" s="624"/>
      <c r="DI8" s="624"/>
      <c r="DJ8" s="624"/>
      <c r="DK8" s="624"/>
      <c r="DL8" s="624"/>
      <c r="DM8" s="624"/>
      <c r="DN8" s="624"/>
      <c r="DO8" s="624"/>
      <c r="DP8" s="625"/>
      <c r="DQ8" s="632">
        <v>7510051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166441</v>
      </c>
      <c r="S9" s="624"/>
      <c r="T9" s="624"/>
      <c r="U9" s="624"/>
      <c r="V9" s="624"/>
      <c r="W9" s="624"/>
      <c r="X9" s="624"/>
      <c r="Y9" s="625"/>
      <c r="Z9" s="626">
        <v>0.5</v>
      </c>
      <c r="AA9" s="626"/>
      <c r="AB9" s="626"/>
      <c r="AC9" s="626"/>
      <c r="AD9" s="627">
        <v>166441</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2543712</v>
      </c>
      <c r="BH9" s="624"/>
      <c r="BI9" s="624"/>
      <c r="BJ9" s="624"/>
      <c r="BK9" s="624"/>
      <c r="BL9" s="624"/>
      <c r="BM9" s="624"/>
      <c r="BN9" s="625"/>
      <c r="BO9" s="626">
        <v>38.1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9156254</v>
      </c>
      <c r="CS9" s="624"/>
      <c r="CT9" s="624"/>
      <c r="CU9" s="624"/>
      <c r="CV9" s="624"/>
      <c r="CW9" s="624"/>
      <c r="CX9" s="624"/>
      <c r="CY9" s="625"/>
      <c r="CZ9" s="626">
        <v>26.3</v>
      </c>
      <c r="DA9" s="626"/>
      <c r="DB9" s="626"/>
      <c r="DC9" s="626"/>
      <c r="DD9" s="632">
        <v>1669872</v>
      </c>
      <c r="DE9" s="624"/>
      <c r="DF9" s="624"/>
      <c r="DG9" s="624"/>
      <c r="DH9" s="624"/>
      <c r="DI9" s="624"/>
      <c r="DJ9" s="624"/>
      <c r="DK9" s="624"/>
      <c r="DL9" s="624"/>
      <c r="DM9" s="624"/>
      <c r="DN9" s="624"/>
      <c r="DO9" s="624"/>
      <c r="DP9" s="625"/>
      <c r="DQ9" s="632">
        <v>3027608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137054</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19699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19699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1389453</v>
      </c>
      <c r="S11" s="624"/>
      <c r="T11" s="624"/>
      <c r="U11" s="624"/>
      <c r="V11" s="624"/>
      <c r="W11" s="624"/>
      <c r="X11" s="624"/>
      <c r="Y11" s="625"/>
      <c r="Z11" s="628">
        <v>4</v>
      </c>
      <c r="AA11" s="629"/>
      <c r="AB11" s="629"/>
      <c r="AC11" s="635"/>
      <c r="AD11" s="632">
        <v>1389453</v>
      </c>
      <c r="AE11" s="624"/>
      <c r="AF11" s="624"/>
      <c r="AG11" s="624"/>
      <c r="AH11" s="624"/>
      <c r="AI11" s="624"/>
      <c r="AJ11" s="624"/>
      <c r="AK11" s="625"/>
      <c r="AL11" s="628">
        <v>8.4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244186</v>
      </c>
      <c r="BH11" s="624"/>
      <c r="BI11" s="624"/>
      <c r="BJ11" s="624"/>
      <c r="BK11" s="624"/>
      <c r="BL11" s="624"/>
      <c r="BM11" s="624"/>
      <c r="BN11" s="625"/>
      <c r="BO11" s="626">
        <v>3.7</v>
      </c>
      <c r="BP11" s="626"/>
      <c r="BQ11" s="626"/>
      <c r="BR11" s="626"/>
      <c r="BS11" s="627">
        <v>67453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116156</v>
      </c>
      <c r="CS11" s="624"/>
      <c r="CT11" s="624"/>
      <c r="CU11" s="624"/>
      <c r="CV11" s="624"/>
      <c r="CW11" s="624"/>
      <c r="CX11" s="624"/>
      <c r="CY11" s="625"/>
      <c r="CZ11" s="626">
        <v>0.3</v>
      </c>
      <c r="DA11" s="626"/>
      <c r="DB11" s="626"/>
      <c r="DC11" s="626"/>
      <c r="DD11" s="632">
        <v>37880</v>
      </c>
      <c r="DE11" s="624"/>
      <c r="DF11" s="624"/>
      <c r="DG11" s="624"/>
      <c r="DH11" s="624"/>
      <c r="DI11" s="624"/>
      <c r="DJ11" s="624"/>
      <c r="DK11" s="624"/>
      <c r="DL11" s="624"/>
      <c r="DM11" s="624"/>
      <c r="DN11" s="624"/>
      <c r="DO11" s="624"/>
      <c r="DP11" s="625"/>
      <c r="DQ11" s="632">
        <v>101716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2702290</v>
      </c>
      <c r="BH12" s="624"/>
      <c r="BI12" s="624"/>
      <c r="BJ12" s="624"/>
      <c r="BK12" s="624"/>
      <c r="BL12" s="624"/>
      <c r="BM12" s="624"/>
      <c r="BN12" s="625"/>
      <c r="BO12" s="626">
        <v>40.5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101135</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97381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2692632</v>
      </c>
      <c r="BH13" s="624"/>
      <c r="BI13" s="624"/>
      <c r="BJ13" s="624"/>
      <c r="BK13" s="624"/>
      <c r="BL13" s="624"/>
      <c r="BM13" s="624"/>
      <c r="BN13" s="625"/>
      <c r="BO13" s="626">
        <v>40.4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1704988</v>
      </c>
      <c r="CS13" s="624"/>
      <c r="CT13" s="624"/>
      <c r="CU13" s="624"/>
      <c r="CV13" s="624"/>
      <c r="CW13" s="624"/>
      <c r="CX13" s="624"/>
      <c r="CY13" s="625"/>
      <c r="CZ13" s="626">
        <v>4.9000000000000004</v>
      </c>
      <c r="DA13" s="626"/>
      <c r="DB13" s="626"/>
      <c r="DC13" s="626"/>
      <c r="DD13" s="632">
        <v>542896</v>
      </c>
      <c r="DE13" s="624"/>
      <c r="DF13" s="624"/>
      <c r="DG13" s="624"/>
      <c r="DH13" s="624"/>
      <c r="DI13" s="624"/>
      <c r="DJ13" s="624"/>
      <c r="DK13" s="624"/>
      <c r="DL13" s="624"/>
      <c r="DM13" s="624"/>
      <c r="DN13" s="624"/>
      <c r="DO13" s="624"/>
      <c r="DP13" s="625"/>
      <c r="DQ13" s="632">
        <v>1154798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186693</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919871</v>
      </c>
      <c r="CS14" s="624"/>
      <c r="CT14" s="624"/>
      <c r="CU14" s="624"/>
      <c r="CV14" s="624"/>
      <c r="CW14" s="624"/>
      <c r="CX14" s="624"/>
      <c r="CY14" s="625"/>
      <c r="CZ14" s="626">
        <v>2.6</v>
      </c>
      <c r="DA14" s="626"/>
      <c r="DB14" s="626"/>
      <c r="DC14" s="626"/>
      <c r="DD14" s="632">
        <v>24915</v>
      </c>
      <c r="DE14" s="624"/>
      <c r="DF14" s="624"/>
      <c r="DG14" s="624"/>
      <c r="DH14" s="624"/>
      <c r="DI14" s="624"/>
      <c r="DJ14" s="624"/>
      <c r="DK14" s="624"/>
      <c r="DL14" s="624"/>
      <c r="DM14" s="624"/>
      <c r="DN14" s="624"/>
      <c r="DO14" s="624"/>
      <c r="DP14" s="625"/>
      <c r="DQ14" s="632">
        <v>890395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18990</v>
      </c>
      <c r="S15" s="624"/>
      <c r="T15" s="624"/>
      <c r="U15" s="624"/>
      <c r="V15" s="624"/>
      <c r="W15" s="624"/>
      <c r="X15" s="624"/>
      <c r="Y15" s="625"/>
      <c r="Z15" s="626">
        <v>0.1</v>
      </c>
      <c r="AA15" s="626"/>
      <c r="AB15" s="626"/>
      <c r="AC15" s="626"/>
      <c r="AD15" s="627">
        <v>18990</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368070</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2561150</v>
      </c>
      <c r="CS15" s="624"/>
      <c r="CT15" s="624"/>
      <c r="CU15" s="624"/>
      <c r="CV15" s="624"/>
      <c r="CW15" s="624"/>
      <c r="CX15" s="624"/>
      <c r="CY15" s="625"/>
      <c r="CZ15" s="626">
        <v>7.4</v>
      </c>
      <c r="DA15" s="626"/>
      <c r="DB15" s="626"/>
      <c r="DC15" s="626"/>
      <c r="DD15" s="632">
        <v>89571</v>
      </c>
      <c r="DE15" s="624"/>
      <c r="DF15" s="624"/>
      <c r="DG15" s="624"/>
      <c r="DH15" s="624"/>
      <c r="DI15" s="624"/>
      <c r="DJ15" s="624"/>
      <c r="DK15" s="624"/>
      <c r="DL15" s="624"/>
      <c r="DM15" s="624"/>
      <c r="DN15" s="624"/>
      <c r="DO15" s="624"/>
      <c r="DP15" s="625"/>
      <c r="DQ15" s="632">
        <v>2168518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83296</v>
      </c>
      <c r="S16" s="624"/>
      <c r="T16" s="624"/>
      <c r="U16" s="624"/>
      <c r="V16" s="624"/>
      <c r="W16" s="624"/>
      <c r="X16" s="624"/>
      <c r="Y16" s="625"/>
      <c r="Z16" s="626">
        <v>0.2</v>
      </c>
      <c r="AA16" s="626"/>
      <c r="AB16" s="626"/>
      <c r="AC16" s="626"/>
      <c r="AD16" s="627">
        <v>83296</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305281</v>
      </c>
      <c r="S17" s="624"/>
      <c r="T17" s="624"/>
      <c r="U17" s="624"/>
      <c r="V17" s="624"/>
      <c r="W17" s="624"/>
      <c r="X17" s="624"/>
      <c r="Y17" s="625"/>
      <c r="Z17" s="626">
        <v>0.9</v>
      </c>
      <c r="AA17" s="626"/>
      <c r="AB17" s="626"/>
      <c r="AC17" s="626"/>
      <c r="AD17" s="627">
        <v>305281</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1896707</v>
      </c>
      <c r="CS17" s="624"/>
      <c r="CT17" s="624"/>
      <c r="CU17" s="624"/>
      <c r="CV17" s="624"/>
      <c r="CW17" s="624"/>
      <c r="CX17" s="624"/>
      <c r="CY17" s="625"/>
      <c r="CZ17" s="626">
        <v>5.5</v>
      </c>
      <c r="DA17" s="626"/>
      <c r="DB17" s="626"/>
      <c r="DC17" s="626"/>
      <c r="DD17" s="632" t="s">
        <v>122</v>
      </c>
      <c r="DE17" s="624"/>
      <c r="DF17" s="624"/>
      <c r="DG17" s="624"/>
      <c r="DH17" s="624"/>
      <c r="DI17" s="624"/>
      <c r="DJ17" s="624"/>
      <c r="DK17" s="624"/>
      <c r="DL17" s="624"/>
      <c r="DM17" s="624"/>
      <c r="DN17" s="624"/>
      <c r="DO17" s="624"/>
      <c r="DP17" s="625"/>
      <c r="DQ17" s="632">
        <v>1896707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56060</v>
      </c>
      <c r="S18" s="624"/>
      <c r="T18" s="624"/>
      <c r="U18" s="624"/>
      <c r="V18" s="624"/>
      <c r="W18" s="624"/>
      <c r="X18" s="624"/>
      <c r="Y18" s="625"/>
      <c r="Z18" s="626">
        <v>0.2</v>
      </c>
      <c r="AA18" s="626"/>
      <c r="AB18" s="626"/>
      <c r="AC18" s="626"/>
      <c r="AD18" s="627">
        <v>56060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247498</v>
      </c>
      <c r="S19" s="624"/>
      <c r="T19" s="624"/>
      <c r="U19" s="624"/>
      <c r="V19" s="624"/>
      <c r="W19" s="624"/>
      <c r="X19" s="624"/>
      <c r="Y19" s="625"/>
      <c r="Z19" s="626">
        <v>0.7</v>
      </c>
      <c r="AA19" s="626"/>
      <c r="AB19" s="626"/>
      <c r="AC19" s="626"/>
      <c r="AD19" s="627">
        <v>247498</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392494</v>
      </c>
      <c r="BH19" s="624"/>
      <c r="BI19" s="624"/>
      <c r="BJ19" s="624"/>
      <c r="BK19" s="624"/>
      <c r="BL19" s="624"/>
      <c r="BM19" s="624"/>
      <c r="BN19" s="625"/>
      <c r="BO19" s="626">
        <v>5.9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1723</v>
      </c>
      <c r="S20" s="624"/>
      <c r="T20" s="624"/>
      <c r="U20" s="624"/>
      <c r="V20" s="624"/>
      <c r="W20" s="624"/>
      <c r="X20" s="624"/>
      <c r="Y20" s="625"/>
      <c r="Z20" s="626">
        <v>0</v>
      </c>
      <c r="AA20" s="626"/>
      <c r="AB20" s="626"/>
      <c r="AC20" s="626"/>
      <c r="AD20" s="627">
        <v>1723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392494</v>
      </c>
      <c r="BH20" s="624"/>
      <c r="BI20" s="624"/>
      <c r="BJ20" s="624"/>
      <c r="BK20" s="624"/>
      <c r="BL20" s="624"/>
      <c r="BM20" s="624"/>
      <c r="BN20" s="625"/>
      <c r="BO20" s="626">
        <v>5.9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34780293</v>
      </c>
      <c r="CS20" s="624"/>
      <c r="CT20" s="624"/>
      <c r="CU20" s="624"/>
      <c r="CV20" s="624"/>
      <c r="CW20" s="624"/>
      <c r="CX20" s="624"/>
      <c r="CY20" s="625"/>
      <c r="CZ20" s="626">
        <v>100</v>
      </c>
      <c r="DA20" s="626"/>
      <c r="DB20" s="626"/>
      <c r="DC20" s="626"/>
      <c r="DD20" s="632">
        <v>2716713</v>
      </c>
      <c r="DE20" s="624"/>
      <c r="DF20" s="624"/>
      <c r="DG20" s="624"/>
      <c r="DH20" s="624"/>
      <c r="DI20" s="624"/>
      <c r="DJ20" s="624"/>
      <c r="DK20" s="624"/>
      <c r="DL20" s="624"/>
      <c r="DM20" s="624"/>
      <c r="DN20" s="624"/>
      <c r="DO20" s="624"/>
      <c r="DP20" s="625"/>
      <c r="DQ20" s="632">
        <v>19280320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8934808</v>
      </c>
      <c r="S21" s="624"/>
      <c r="T21" s="624"/>
      <c r="U21" s="624"/>
      <c r="V21" s="624"/>
      <c r="W21" s="624"/>
      <c r="X21" s="624"/>
      <c r="Y21" s="625"/>
      <c r="Z21" s="626">
        <v>25.6</v>
      </c>
      <c r="AA21" s="626"/>
      <c r="AB21" s="626"/>
      <c r="AC21" s="626"/>
      <c r="AD21" s="627">
        <v>7952814</v>
      </c>
      <c r="AE21" s="627"/>
      <c r="AF21" s="627"/>
      <c r="AG21" s="627"/>
      <c r="AH21" s="627"/>
      <c r="AI21" s="627"/>
      <c r="AJ21" s="627"/>
      <c r="AK21" s="627"/>
      <c r="AL21" s="628">
        <v>48.1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7952814</v>
      </c>
      <c r="S22" s="624"/>
      <c r="T22" s="624"/>
      <c r="U22" s="624"/>
      <c r="V22" s="624"/>
      <c r="W22" s="624"/>
      <c r="X22" s="624"/>
      <c r="Y22" s="625"/>
      <c r="Z22" s="626">
        <v>22.8</v>
      </c>
      <c r="AA22" s="626"/>
      <c r="AB22" s="626"/>
      <c r="AC22" s="626"/>
      <c r="AD22" s="627">
        <v>7952814</v>
      </c>
      <c r="AE22" s="627"/>
      <c r="AF22" s="627"/>
      <c r="AG22" s="627"/>
      <c r="AH22" s="627"/>
      <c r="AI22" s="627"/>
      <c r="AJ22" s="627"/>
      <c r="AK22" s="627"/>
      <c r="AL22" s="628">
        <v>48.1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981994</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392494</v>
      </c>
      <c r="BH23" s="624"/>
      <c r="BI23" s="624"/>
      <c r="BJ23" s="624"/>
      <c r="BK23" s="624"/>
      <c r="BL23" s="624"/>
      <c r="BM23" s="624"/>
      <c r="BN23" s="625"/>
      <c r="BO23" s="626">
        <v>5.9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16212634</v>
      </c>
      <c r="CS24" s="613"/>
      <c r="CT24" s="613"/>
      <c r="CU24" s="613"/>
      <c r="CV24" s="613"/>
      <c r="CW24" s="613"/>
      <c r="CX24" s="613"/>
      <c r="CY24" s="614"/>
      <c r="CZ24" s="617">
        <v>46.6</v>
      </c>
      <c r="DA24" s="618"/>
      <c r="DB24" s="618"/>
      <c r="DC24" s="634"/>
      <c r="DD24" s="658">
        <v>9974344</v>
      </c>
      <c r="DE24" s="613"/>
      <c r="DF24" s="613"/>
      <c r="DG24" s="613"/>
      <c r="DH24" s="613"/>
      <c r="DI24" s="613"/>
      <c r="DJ24" s="613"/>
      <c r="DK24" s="614"/>
      <c r="DL24" s="658">
        <v>9032369</v>
      </c>
      <c r="DM24" s="613"/>
      <c r="DN24" s="613"/>
      <c r="DO24" s="613"/>
      <c r="DP24" s="613"/>
      <c r="DQ24" s="613"/>
      <c r="DR24" s="613"/>
      <c r="DS24" s="613"/>
      <c r="DT24" s="613"/>
      <c r="DU24" s="613"/>
      <c r="DV24" s="614"/>
      <c r="DW24" s="617">
        <v>54.5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17811190</v>
      </c>
      <c r="S25" s="624"/>
      <c r="T25" s="624"/>
      <c r="U25" s="624"/>
      <c r="V25" s="624"/>
      <c r="W25" s="624"/>
      <c r="X25" s="624"/>
      <c r="Y25" s="625"/>
      <c r="Z25" s="626">
        <v>51</v>
      </c>
      <c r="AA25" s="626"/>
      <c r="AB25" s="626"/>
      <c r="AC25" s="626"/>
      <c r="AD25" s="627">
        <v>16436702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5763746</v>
      </c>
      <c r="CS25" s="655"/>
      <c r="CT25" s="655"/>
      <c r="CU25" s="655"/>
      <c r="CV25" s="655"/>
      <c r="CW25" s="655"/>
      <c r="CX25" s="655"/>
      <c r="CY25" s="656"/>
      <c r="CZ25" s="628">
        <v>16.600000000000001</v>
      </c>
      <c r="DA25" s="653"/>
      <c r="DB25" s="653"/>
      <c r="DC25" s="657"/>
      <c r="DD25" s="632">
        <v>5351070</v>
      </c>
      <c r="DE25" s="655"/>
      <c r="DF25" s="655"/>
      <c r="DG25" s="655"/>
      <c r="DH25" s="655"/>
      <c r="DI25" s="655"/>
      <c r="DJ25" s="655"/>
      <c r="DK25" s="656"/>
      <c r="DL25" s="632">
        <v>5333210</v>
      </c>
      <c r="DM25" s="655"/>
      <c r="DN25" s="655"/>
      <c r="DO25" s="655"/>
      <c r="DP25" s="655"/>
      <c r="DQ25" s="655"/>
      <c r="DR25" s="655"/>
      <c r="DS25" s="655"/>
      <c r="DT25" s="655"/>
      <c r="DU25" s="655"/>
      <c r="DV25" s="656"/>
      <c r="DW25" s="628">
        <v>32.200000000000003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5382</v>
      </c>
      <c r="S26" s="624"/>
      <c r="T26" s="624"/>
      <c r="U26" s="624"/>
      <c r="V26" s="624"/>
      <c r="W26" s="624"/>
      <c r="X26" s="624"/>
      <c r="Y26" s="625"/>
      <c r="Z26" s="626">
        <v>0</v>
      </c>
      <c r="AA26" s="626"/>
      <c r="AB26" s="626"/>
      <c r="AC26" s="626"/>
      <c r="AD26" s="627">
        <v>5382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3988605</v>
      </c>
      <c r="CS26" s="624"/>
      <c r="CT26" s="624"/>
      <c r="CU26" s="624"/>
      <c r="CV26" s="624"/>
      <c r="CW26" s="624"/>
      <c r="CX26" s="624"/>
      <c r="CY26" s="625"/>
      <c r="CZ26" s="628">
        <v>11.5</v>
      </c>
      <c r="DA26" s="653"/>
      <c r="DB26" s="653"/>
      <c r="DC26" s="657"/>
      <c r="DD26" s="632">
        <v>3688851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284505</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6667955</v>
      </c>
      <c r="BH27" s="624"/>
      <c r="BI27" s="624"/>
      <c r="BJ27" s="624"/>
      <c r="BK27" s="624"/>
      <c r="BL27" s="624"/>
      <c r="BM27" s="624"/>
      <c r="BN27" s="625"/>
      <c r="BO27" s="626">
        <v>100</v>
      </c>
      <c r="BP27" s="626"/>
      <c r="BQ27" s="626"/>
      <c r="BR27" s="626"/>
      <c r="BS27" s="627">
        <v>67453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8552181</v>
      </c>
      <c r="CS27" s="655"/>
      <c r="CT27" s="655"/>
      <c r="CU27" s="655"/>
      <c r="CV27" s="655"/>
      <c r="CW27" s="655"/>
      <c r="CX27" s="655"/>
      <c r="CY27" s="656"/>
      <c r="CZ27" s="628">
        <v>24.6</v>
      </c>
      <c r="DA27" s="653"/>
      <c r="DB27" s="653"/>
      <c r="DC27" s="657"/>
      <c r="DD27" s="632">
        <v>2726567</v>
      </c>
      <c r="DE27" s="655"/>
      <c r="DF27" s="655"/>
      <c r="DG27" s="655"/>
      <c r="DH27" s="655"/>
      <c r="DI27" s="655"/>
      <c r="DJ27" s="655"/>
      <c r="DK27" s="656"/>
      <c r="DL27" s="632">
        <v>1802452</v>
      </c>
      <c r="DM27" s="655"/>
      <c r="DN27" s="655"/>
      <c r="DO27" s="655"/>
      <c r="DP27" s="655"/>
      <c r="DQ27" s="655"/>
      <c r="DR27" s="655"/>
      <c r="DS27" s="655"/>
      <c r="DT27" s="655"/>
      <c r="DU27" s="655"/>
      <c r="DV27" s="656"/>
      <c r="DW27" s="628">
        <v>10.9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429337</v>
      </c>
      <c r="S28" s="624"/>
      <c r="T28" s="624"/>
      <c r="U28" s="624"/>
      <c r="V28" s="624"/>
      <c r="W28" s="624"/>
      <c r="X28" s="624"/>
      <c r="Y28" s="625"/>
      <c r="Z28" s="626">
        <v>1.2</v>
      </c>
      <c r="AA28" s="626"/>
      <c r="AB28" s="626"/>
      <c r="AC28" s="626"/>
      <c r="AD28" s="627">
        <v>64899</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1896707</v>
      </c>
      <c r="CS28" s="624"/>
      <c r="CT28" s="624"/>
      <c r="CU28" s="624"/>
      <c r="CV28" s="624"/>
      <c r="CW28" s="624"/>
      <c r="CX28" s="624"/>
      <c r="CY28" s="625"/>
      <c r="CZ28" s="628">
        <v>5.5</v>
      </c>
      <c r="DA28" s="653"/>
      <c r="DB28" s="653"/>
      <c r="DC28" s="657"/>
      <c r="DD28" s="632">
        <v>1896707</v>
      </c>
      <c r="DE28" s="624"/>
      <c r="DF28" s="624"/>
      <c r="DG28" s="624"/>
      <c r="DH28" s="624"/>
      <c r="DI28" s="624"/>
      <c r="DJ28" s="624"/>
      <c r="DK28" s="625"/>
      <c r="DL28" s="632">
        <v>1896707</v>
      </c>
      <c r="DM28" s="624"/>
      <c r="DN28" s="624"/>
      <c r="DO28" s="624"/>
      <c r="DP28" s="624"/>
      <c r="DQ28" s="624"/>
      <c r="DR28" s="624"/>
      <c r="DS28" s="624"/>
      <c r="DT28" s="624"/>
      <c r="DU28" s="624"/>
      <c r="DV28" s="625"/>
      <c r="DW28" s="628">
        <v>11.4</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250840</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1895965</v>
      </c>
      <c r="CS29" s="655"/>
      <c r="CT29" s="655"/>
      <c r="CU29" s="655"/>
      <c r="CV29" s="655"/>
      <c r="CW29" s="655"/>
      <c r="CX29" s="655"/>
      <c r="CY29" s="656"/>
      <c r="CZ29" s="628">
        <v>5.5</v>
      </c>
      <c r="DA29" s="653"/>
      <c r="DB29" s="653"/>
      <c r="DC29" s="657"/>
      <c r="DD29" s="632">
        <v>1895965</v>
      </c>
      <c r="DE29" s="655"/>
      <c r="DF29" s="655"/>
      <c r="DG29" s="655"/>
      <c r="DH29" s="655"/>
      <c r="DI29" s="655"/>
      <c r="DJ29" s="655"/>
      <c r="DK29" s="656"/>
      <c r="DL29" s="632">
        <v>1895965</v>
      </c>
      <c r="DM29" s="655"/>
      <c r="DN29" s="655"/>
      <c r="DO29" s="655"/>
      <c r="DP29" s="655"/>
      <c r="DQ29" s="655"/>
      <c r="DR29" s="655"/>
      <c r="DS29" s="655"/>
      <c r="DT29" s="655"/>
      <c r="DU29" s="655"/>
      <c r="DV29" s="656"/>
      <c r="DW29" s="628">
        <v>11.4</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7292525</v>
      </c>
      <c r="S30" s="624"/>
      <c r="T30" s="624"/>
      <c r="U30" s="624"/>
      <c r="V30" s="624"/>
      <c r="W30" s="624"/>
      <c r="X30" s="624"/>
      <c r="Y30" s="625"/>
      <c r="Z30" s="626">
        <v>20.9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1817420</v>
      </c>
      <c r="CS30" s="624"/>
      <c r="CT30" s="624"/>
      <c r="CU30" s="624"/>
      <c r="CV30" s="624"/>
      <c r="CW30" s="624"/>
      <c r="CX30" s="624"/>
      <c r="CY30" s="625"/>
      <c r="CZ30" s="628">
        <v>5.2</v>
      </c>
      <c r="DA30" s="653"/>
      <c r="DB30" s="653"/>
      <c r="DC30" s="657"/>
      <c r="DD30" s="632">
        <v>1817420</v>
      </c>
      <c r="DE30" s="624"/>
      <c r="DF30" s="624"/>
      <c r="DG30" s="624"/>
      <c r="DH30" s="624"/>
      <c r="DI30" s="624"/>
      <c r="DJ30" s="624"/>
      <c r="DK30" s="625"/>
      <c r="DL30" s="632">
        <v>1817420</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97.6</v>
      </c>
      <c r="BN31" s="667"/>
      <c r="BO31" s="667"/>
      <c r="BP31" s="667"/>
      <c r="BQ31" s="668"/>
      <c r="BR31" s="679">
        <v>99.1</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78545</v>
      </c>
      <c r="CS31" s="655"/>
      <c r="CT31" s="655"/>
      <c r="CU31" s="655"/>
      <c r="CV31" s="655"/>
      <c r="CW31" s="655"/>
      <c r="CX31" s="655"/>
      <c r="CY31" s="656"/>
      <c r="CZ31" s="628">
        <v>0.2</v>
      </c>
      <c r="DA31" s="653"/>
      <c r="DB31" s="653"/>
      <c r="DC31" s="657"/>
      <c r="DD31" s="632">
        <v>78545</v>
      </c>
      <c r="DE31" s="655"/>
      <c r="DF31" s="655"/>
      <c r="DG31" s="655"/>
      <c r="DH31" s="655"/>
      <c r="DI31" s="655"/>
      <c r="DJ31" s="655"/>
      <c r="DK31" s="656"/>
      <c r="DL31" s="632">
        <v>78545</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2152999</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97.3</v>
      </c>
      <c r="BN32" s="655"/>
      <c r="BO32" s="655"/>
      <c r="BP32" s="655"/>
      <c r="BQ32" s="678"/>
      <c r="BR32" s="680">
        <v>98.9</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v>742</v>
      </c>
      <c r="CS32" s="624"/>
      <c r="CT32" s="624"/>
      <c r="CU32" s="624"/>
      <c r="CV32" s="624"/>
      <c r="CW32" s="624"/>
      <c r="CX32" s="624"/>
      <c r="CY32" s="625"/>
      <c r="CZ32" s="628">
        <v>0</v>
      </c>
      <c r="DA32" s="653"/>
      <c r="DB32" s="653"/>
      <c r="DC32" s="657"/>
      <c r="DD32" s="632">
        <v>742</v>
      </c>
      <c r="DE32" s="624"/>
      <c r="DF32" s="624"/>
      <c r="DG32" s="624"/>
      <c r="DH32" s="624"/>
      <c r="DI32" s="624"/>
      <c r="DJ32" s="624"/>
      <c r="DK32" s="625"/>
      <c r="DL32" s="632">
        <v>742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47884</v>
      </c>
      <c r="S33" s="624"/>
      <c r="T33" s="624"/>
      <c r="U33" s="624"/>
      <c r="V33" s="624"/>
      <c r="W33" s="624"/>
      <c r="X33" s="624"/>
      <c r="Y33" s="625"/>
      <c r="Z33" s="626">
        <v>0.1</v>
      </c>
      <c r="AA33" s="626"/>
      <c r="AB33" s="626"/>
      <c r="AC33" s="626"/>
      <c r="AD33" s="627">
        <v>22942</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97.9</v>
      </c>
      <c r="BN33" s="682"/>
      <c r="BO33" s="682"/>
      <c r="BP33" s="682"/>
      <c r="BQ33" s="684"/>
      <c r="BR33" s="681">
        <v>99.3</v>
      </c>
      <c r="BS33" s="682"/>
      <c r="BT33" s="682"/>
      <c r="BU33" s="682"/>
      <c r="BV33" s="682"/>
      <c r="BW33" s="682"/>
      <c r="BX33" s="683">
        <v>97.7</v>
      </c>
      <c r="BY33" s="682"/>
      <c r="BZ33" s="682"/>
      <c r="CA33" s="682"/>
      <c r="CB33" s="684"/>
      <c r="CD33" s="620" t="s">
        <v>307</v>
      </c>
      <c r="CE33" s="621"/>
      <c r="CF33" s="621"/>
      <c r="CG33" s="621"/>
      <c r="CH33" s="621"/>
      <c r="CI33" s="621"/>
      <c r="CJ33" s="621"/>
      <c r="CK33" s="621"/>
      <c r="CL33" s="621"/>
      <c r="CM33" s="621"/>
      <c r="CN33" s="621"/>
      <c r="CO33" s="621"/>
      <c r="CP33" s="621"/>
      <c r="CQ33" s="622"/>
      <c r="CR33" s="623">
        <v>15850946</v>
      </c>
      <c r="CS33" s="655"/>
      <c r="CT33" s="655"/>
      <c r="CU33" s="655"/>
      <c r="CV33" s="655"/>
      <c r="CW33" s="655"/>
      <c r="CX33" s="655"/>
      <c r="CY33" s="656"/>
      <c r="CZ33" s="628">
        <v>45.6</v>
      </c>
      <c r="DA33" s="653"/>
      <c r="DB33" s="653"/>
      <c r="DC33" s="657"/>
      <c r="DD33" s="632">
        <v>8772650</v>
      </c>
      <c r="DE33" s="655"/>
      <c r="DF33" s="655"/>
      <c r="DG33" s="655"/>
      <c r="DH33" s="655"/>
      <c r="DI33" s="655"/>
      <c r="DJ33" s="655"/>
      <c r="DK33" s="656"/>
      <c r="DL33" s="632">
        <v>7525593</v>
      </c>
      <c r="DM33" s="655"/>
      <c r="DN33" s="655"/>
      <c r="DO33" s="655"/>
      <c r="DP33" s="655"/>
      <c r="DQ33" s="655"/>
      <c r="DR33" s="655"/>
      <c r="DS33" s="655"/>
      <c r="DT33" s="655"/>
      <c r="DU33" s="655"/>
      <c r="DV33" s="656"/>
      <c r="DW33" s="628">
        <v>45.4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302213</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3971560</v>
      </c>
      <c r="CS34" s="624"/>
      <c r="CT34" s="624"/>
      <c r="CU34" s="624"/>
      <c r="CV34" s="624"/>
      <c r="CW34" s="624"/>
      <c r="CX34" s="624"/>
      <c r="CY34" s="625"/>
      <c r="CZ34" s="628">
        <v>11.4</v>
      </c>
      <c r="DA34" s="653"/>
      <c r="DB34" s="653"/>
      <c r="DC34" s="657"/>
      <c r="DD34" s="632">
        <v>2730713</v>
      </c>
      <c r="DE34" s="624"/>
      <c r="DF34" s="624"/>
      <c r="DG34" s="624"/>
      <c r="DH34" s="624"/>
      <c r="DI34" s="624"/>
      <c r="DJ34" s="624"/>
      <c r="DK34" s="625"/>
      <c r="DL34" s="632">
        <v>2481551</v>
      </c>
      <c r="DM34" s="624"/>
      <c r="DN34" s="624"/>
      <c r="DO34" s="624"/>
      <c r="DP34" s="624"/>
      <c r="DQ34" s="624"/>
      <c r="DR34" s="624"/>
      <c r="DS34" s="624"/>
      <c r="DT34" s="624"/>
      <c r="DU34" s="624"/>
      <c r="DV34" s="625"/>
      <c r="DW34" s="628">
        <v>15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185687</v>
      </c>
      <c r="S35" s="624"/>
      <c r="T35" s="624"/>
      <c r="U35" s="624"/>
      <c r="V35" s="624"/>
      <c r="W35" s="624"/>
      <c r="X35" s="624"/>
      <c r="Y35" s="625"/>
      <c r="Z35" s="626">
        <v>0.5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76019</v>
      </c>
      <c r="CS35" s="655"/>
      <c r="CT35" s="655"/>
      <c r="CU35" s="655"/>
      <c r="CV35" s="655"/>
      <c r="CW35" s="655"/>
      <c r="CX35" s="655"/>
      <c r="CY35" s="656"/>
      <c r="CZ35" s="628">
        <v>0.2</v>
      </c>
      <c r="DA35" s="653"/>
      <c r="DB35" s="653"/>
      <c r="DC35" s="657"/>
      <c r="DD35" s="632">
        <v>45595</v>
      </c>
      <c r="DE35" s="655"/>
      <c r="DF35" s="655"/>
      <c r="DG35" s="655"/>
      <c r="DH35" s="655"/>
      <c r="DI35" s="655"/>
      <c r="DJ35" s="655"/>
      <c r="DK35" s="656"/>
      <c r="DL35" s="632">
        <v>40260</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227320</v>
      </c>
      <c r="S36" s="624"/>
      <c r="T36" s="624"/>
      <c r="U36" s="624"/>
      <c r="V36" s="624"/>
      <c r="W36" s="624"/>
      <c r="X36" s="624"/>
      <c r="Y36" s="625"/>
      <c r="Z36" s="626">
        <v>0.7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4177216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8521716</v>
      </c>
      <c r="CS36" s="624"/>
      <c r="CT36" s="624"/>
      <c r="CU36" s="624"/>
      <c r="CV36" s="624"/>
      <c r="CW36" s="624"/>
      <c r="CX36" s="624"/>
      <c r="CY36" s="625"/>
      <c r="CZ36" s="628">
        <v>24.5</v>
      </c>
      <c r="DA36" s="653"/>
      <c r="DB36" s="653"/>
      <c r="DC36" s="657"/>
      <c r="DD36" s="632">
        <v>3687156</v>
      </c>
      <c r="DE36" s="624"/>
      <c r="DF36" s="624"/>
      <c r="DG36" s="624"/>
      <c r="DH36" s="624"/>
      <c r="DI36" s="624"/>
      <c r="DJ36" s="624"/>
      <c r="DK36" s="625"/>
      <c r="DL36" s="632">
        <v>2826714</v>
      </c>
      <c r="DM36" s="624"/>
      <c r="DN36" s="624"/>
      <c r="DO36" s="624"/>
      <c r="DP36" s="624"/>
      <c r="DQ36" s="624"/>
      <c r="DR36" s="624"/>
      <c r="DS36" s="624"/>
      <c r="DT36" s="624"/>
      <c r="DU36" s="624"/>
      <c r="DV36" s="625"/>
      <c r="DW36" s="628">
        <v>17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385854</v>
      </c>
      <c r="S37" s="624"/>
      <c r="T37" s="624"/>
      <c r="U37" s="624"/>
      <c r="V37" s="624"/>
      <c r="W37" s="624"/>
      <c r="X37" s="624"/>
      <c r="Y37" s="625"/>
      <c r="Z37" s="626">
        <v>1.1000000000000001</v>
      </c>
      <c r="AA37" s="626"/>
      <c r="AB37" s="626"/>
      <c r="AC37" s="626"/>
      <c r="AD37" s="627">
        <v>2057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670000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-43479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5856917</v>
      </c>
      <c r="CS37" s="655"/>
      <c r="CT37" s="655"/>
      <c r="CU37" s="655"/>
      <c r="CV37" s="655"/>
      <c r="CW37" s="655"/>
      <c r="CX37" s="655"/>
      <c r="CY37" s="656"/>
      <c r="CZ37" s="628">
        <v>16.8</v>
      </c>
      <c r="DA37" s="653"/>
      <c r="DB37" s="653"/>
      <c r="DC37" s="657"/>
      <c r="DD37" s="632">
        <v>1643704</v>
      </c>
      <c r="DE37" s="655"/>
      <c r="DF37" s="655"/>
      <c r="DG37" s="655"/>
      <c r="DH37" s="655"/>
      <c r="DI37" s="655"/>
      <c r="DJ37" s="655"/>
      <c r="DK37" s="656"/>
      <c r="DL37" s="632">
        <v>1222240</v>
      </c>
      <c r="DM37" s="655"/>
      <c r="DN37" s="655"/>
      <c r="DO37" s="655"/>
      <c r="DP37" s="655"/>
      <c r="DQ37" s="655"/>
      <c r="DR37" s="655"/>
      <c r="DS37" s="655"/>
      <c r="DT37" s="655"/>
      <c r="DU37" s="655"/>
      <c r="DV37" s="656"/>
      <c r="DW37" s="628">
        <v>7.4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5576100</v>
      </c>
      <c r="S38" s="624"/>
      <c r="T38" s="624"/>
      <c r="U38" s="624"/>
      <c r="V38" s="624"/>
      <c r="W38" s="624"/>
      <c r="X38" s="624"/>
      <c r="Y38" s="625"/>
      <c r="Z38" s="626">
        <v>16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596200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8701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2909157</v>
      </c>
      <c r="CS38" s="624"/>
      <c r="CT38" s="624"/>
      <c r="CU38" s="624"/>
      <c r="CV38" s="624"/>
      <c r="CW38" s="624"/>
      <c r="CX38" s="624"/>
      <c r="CY38" s="625"/>
      <c r="CZ38" s="628">
        <v>8.4</v>
      </c>
      <c r="DA38" s="653"/>
      <c r="DB38" s="653"/>
      <c r="DC38" s="657"/>
      <c r="DD38" s="632">
        <v>2247475</v>
      </c>
      <c r="DE38" s="624"/>
      <c r="DF38" s="624"/>
      <c r="DG38" s="624"/>
      <c r="DH38" s="624"/>
      <c r="DI38" s="624"/>
      <c r="DJ38" s="624"/>
      <c r="DK38" s="625"/>
      <c r="DL38" s="632">
        <v>2177068</v>
      </c>
      <c r="DM38" s="624"/>
      <c r="DN38" s="624"/>
      <c r="DO38" s="624"/>
      <c r="DP38" s="624"/>
      <c r="DQ38" s="624"/>
      <c r="DR38" s="624"/>
      <c r="DS38" s="624"/>
      <c r="DT38" s="624"/>
      <c r="DU38" s="624"/>
      <c r="DV38" s="625"/>
      <c r="DW38" s="628">
        <v>13.1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1859</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12999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372494</v>
      </c>
      <c r="CS39" s="655"/>
      <c r="CT39" s="655"/>
      <c r="CU39" s="655"/>
      <c r="CV39" s="655"/>
      <c r="CW39" s="655"/>
      <c r="CX39" s="655"/>
      <c r="CY39" s="656"/>
      <c r="CZ39" s="628">
        <v>1.1000000000000001</v>
      </c>
      <c r="DA39" s="653"/>
      <c r="DB39" s="653"/>
      <c r="DC39" s="657"/>
      <c r="DD39" s="632">
        <v>61711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52300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34951836</v>
      </c>
      <c r="S41" s="696"/>
      <c r="T41" s="696"/>
      <c r="U41" s="696"/>
      <c r="V41" s="696"/>
      <c r="W41" s="696"/>
      <c r="X41" s="696"/>
      <c r="Y41" s="700"/>
      <c r="Z41" s="701">
        <v>100</v>
      </c>
      <c r="AA41" s="701"/>
      <c r="AB41" s="701"/>
      <c r="AC41" s="701"/>
      <c r="AD41" s="702">
        <v>16531982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634838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2274319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2716713</v>
      </c>
      <c r="CS42" s="655"/>
      <c r="CT42" s="655"/>
      <c r="CU42" s="655"/>
      <c r="CV42" s="655"/>
      <c r="CW42" s="655"/>
      <c r="CX42" s="655"/>
      <c r="CY42" s="656"/>
      <c r="CZ42" s="628">
        <v>7.8</v>
      </c>
      <c r="DA42" s="653"/>
      <c r="DB42" s="653"/>
      <c r="DC42" s="657"/>
      <c r="DD42" s="632">
        <v>533326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151191</v>
      </c>
      <c r="CS43" s="655"/>
      <c r="CT43" s="655"/>
      <c r="CU43" s="655"/>
      <c r="CV43" s="655"/>
      <c r="CW43" s="655"/>
      <c r="CX43" s="655"/>
      <c r="CY43" s="656"/>
      <c r="CZ43" s="628">
        <v>0.4</v>
      </c>
      <c r="DA43" s="653"/>
      <c r="DB43" s="653"/>
      <c r="DC43" s="657"/>
      <c r="DD43" s="632">
        <v>151191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2716713</v>
      </c>
      <c r="CS44" s="624"/>
      <c r="CT44" s="624"/>
      <c r="CU44" s="624"/>
      <c r="CV44" s="624"/>
      <c r="CW44" s="624"/>
      <c r="CX44" s="624"/>
      <c r="CY44" s="625"/>
      <c r="CZ44" s="628">
        <v>7.8</v>
      </c>
      <c r="DA44" s="629"/>
      <c r="DB44" s="629"/>
      <c r="DC44" s="635"/>
      <c r="DD44" s="632">
        <v>533326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1673416</v>
      </c>
      <c r="CS45" s="655"/>
      <c r="CT45" s="655"/>
      <c r="CU45" s="655"/>
      <c r="CV45" s="655"/>
      <c r="CW45" s="655"/>
      <c r="CX45" s="655"/>
      <c r="CY45" s="656"/>
      <c r="CZ45" s="628">
        <v>4.8</v>
      </c>
      <c r="DA45" s="653"/>
      <c r="DB45" s="653"/>
      <c r="DC45" s="657"/>
      <c r="DD45" s="632">
        <v>111224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834310</v>
      </c>
      <c r="CS46" s="624"/>
      <c r="CT46" s="624"/>
      <c r="CU46" s="624"/>
      <c r="CV46" s="624"/>
      <c r="CW46" s="624"/>
      <c r="CX46" s="624"/>
      <c r="CY46" s="625"/>
      <c r="CZ46" s="628">
        <v>2.4</v>
      </c>
      <c r="DA46" s="629"/>
      <c r="DB46" s="629"/>
      <c r="DC46" s="635"/>
      <c r="DD46" s="632">
        <v>411508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34780293</v>
      </c>
      <c r="CS49" s="682"/>
      <c r="CT49" s="682"/>
      <c r="CU49" s="682"/>
      <c r="CV49" s="682"/>
      <c r="CW49" s="682"/>
      <c r="CX49" s="682"/>
      <c r="CY49" s="711"/>
      <c r="CZ49" s="703">
        <v>100</v>
      </c>
      <c r="DA49" s="712"/>
      <c r="DB49" s="712"/>
      <c r="DC49" s="713"/>
      <c r="DD49" s="714">
        <v>19280320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3kYSrLZgVAi7jsmeD7HE1yNzA6Ej1DM+s1dKjnxfgsXTsgRiHZ7bhOEUl+lq5ujeUS23B5kukM140Hj6dZshg==" saltValue="/H7AVQZ10ypLlDWHr8B2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34829</v>
      </c>
      <c r="R7" s="753"/>
      <c r="S7" s="753"/>
      <c r="T7" s="753"/>
      <c r="U7" s="753"/>
      <c r="V7" s="753">
        <v>34667</v>
      </c>
      <c r="W7" s="753"/>
      <c r="X7" s="753"/>
      <c r="Y7" s="753"/>
      <c r="Z7" s="753"/>
      <c r="AA7" s="753">
        <v>163</v>
      </c>
      <c r="AB7" s="753"/>
      <c r="AC7" s="753"/>
      <c r="AD7" s="753"/>
      <c r="AE7" s="754"/>
      <c r="AF7" s="755">
        <v>127</v>
      </c>
      <c r="AG7" s="756"/>
      <c r="AH7" s="756"/>
      <c r="AI7" s="756"/>
      <c r="AJ7" s="757"/>
      <c r="AK7" s="758" t="s">
        <v>558</v>
      </c>
      <c r="AL7" s="759"/>
      <c r="AM7" s="759"/>
      <c r="AN7" s="759"/>
      <c r="AO7" s="759"/>
      <c r="AP7" s="759">
        <v>25353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6</v>
      </c>
      <c r="CI7" s="744"/>
      <c r="CJ7" s="744"/>
      <c r="CK7" s="744"/>
      <c r="CL7" s="745"/>
      <c r="CM7" s="743">
        <v>204</v>
      </c>
      <c r="CN7" s="744"/>
      <c r="CO7" s="744"/>
      <c r="CP7" s="744"/>
      <c r="CQ7" s="745"/>
      <c r="CR7" s="743">
        <v>5</v>
      </c>
      <c r="CS7" s="744"/>
      <c r="CT7" s="744"/>
      <c r="CU7" s="744"/>
      <c r="CV7" s="745"/>
      <c r="CW7" s="743" t="s">
        <v>564</v>
      </c>
      <c r="CX7" s="744"/>
      <c r="CY7" s="744"/>
      <c r="CZ7" s="744"/>
      <c r="DA7" s="745"/>
      <c r="DB7" s="743">
        <v>890</v>
      </c>
      <c r="DC7" s="744"/>
      <c r="DD7" s="744"/>
      <c r="DE7" s="744"/>
      <c r="DF7" s="745"/>
      <c r="DG7" s="743" t="s">
        <v>564</v>
      </c>
      <c r="DH7" s="744"/>
      <c r="DI7" s="744"/>
      <c r="DJ7" s="744"/>
      <c r="DK7" s="745"/>
      <c r="DL7" s="743" t="s">
        <v>564</v>
      </c>
      <c r="DM7" s="744"/>
      <c r="DN7" s="744"/>
      <c r="DO7" s="744"/>
      <c r="DP7" s="745"/>
      <c r="DQ7" s="743" t="s">
        <v>564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150</v>
      </c>
      <c r="R8" s="784"/>
      <c r="S8" s="784"/>
      <c r="T8" s="784"/>
      <c r="U8" s="784"/>
      <c r="V8" s="784">
        <v>141</v>
      </c>
      <c r="W8" s="784"/>
      <c r="X8" s="784"/>
      <c r="Y8" s="784"/>
      <c r="Z8" s="784"/>
      <c r="AA8" s="784">
        <v>9</v>
      </c>
      <c r="AB8" s="784"/>
      <c r="AC8" s="784"/>
      <c r="AD8" s="784"/>
      <c r="AE8" s="785"/>
      <c r="AF8" s="786">
        <v>9</v>
      </c>
      <c r="AG8" s="787"/>
      <c r="AH8" s="787"/>
      <c r="AI8" s="787"/>
      <c r="AJ8" s="788"/>
      <c r="AK8" s="769" t="s">
        <v>558</v>
      </c>
      <c r="AL8" s="770"/>
      <c r="AM8" s="770"/>
      <c r="AN8" s="770"/>
      <c r="AO8" s="770"/>
      <c r="AP8" s="770">
        <v>12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34952</v>
      </c>
      <c r="R23" s="793"/>
      <c r="S23" s="793"/>
      <c r="T23" s="793"/>
      <c r="U23" s="793"/>
      <c r="V23" s="793">
        <v>34780</v>
      </c>
      <c r="W23" s="793"/>
      <c r="X23" s="793"/>
      <c r="Y23" s="793"/>
      <c r="Z23" s="793"/>
      <c r="AA23" s="793">
        <v>172</v>
      </c>
      <c r="AB23" s="793"/>
      <c r="AC23" s="793"/>
      <c r="AD23" s="793"/>
      <c r="AE23" s="794"/>
      <c r="AF23" s="795">
        <v>136</v>
      </c>
      <c r="AG23" s="793"/>
      <c r="AH23" s="793"/>
      <c r="AI23" s="793"/>
      <c r="AJ23" s="796"/>
      <c r="AK23" s="797"/>
      <c r="AL23" s="798"/>
      <c r="AM23" s="798"/>
      <c r="AN23" s="798"/>
      <c r="AO23" s="798"/>
      <c r="AP23" s="793">
        <v>25365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7095</v>
      </c>
      <c r="R28" s="823"/>
      <c r="S28" s="823"/>
      <c r="T28" s="823"/>
      <c r="U28" s="823"/>
      <c r="V28" s="823">
        <v>7092</v>
      </c>
      <c r="W28" s="823"/>
      <c r="X28" s="823"/>
      <c r="Y28" s="823"/>
      <c r="Z28" s="823"/>
      <c r="AA28" s="823">
        <v>3</v>
      </c>
      <c r="AB28" s="823"/>
      <c r="AC28" s="823"/>
      <c r="AD28" s="823"/>
      <c r="AE28" s="824"/>
      <c r="AF28" s="825">
        <v>3</v>
      </c>
      <c r="AG28" s="823"/>
      <c r="AH28" s="823"/>
      <c r="AI28" s="823"/>
      <c r="AJ28" s="826"/>
      <c r="AK28" s="827">
        <v>634</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115</v>
      </c>
      <c r="R29" s="784"/>
      <c r="S29" s="784"/>
      <c r="T29" s="784"/>
      <c r="U29" s="784"/>
      <c r="V29" s="784">
        <v>115</v>
      </c>
      <c r="W29" s="784"/>
      <c r="X29" s="784"/>
      <c r="Y29" s="784"/>
      <c r="Z29" s="784"/>
      <c r="AA29" s="784">
        <v>0</v>
      </c>
      <c r="AB29" s="784"/>
      <c r="AC29" s="784"/>
      <c r="AD29" s="784"/>
      <c r="AE29" s="785"/>
      <c r="AF29" s="786">
        <v>0</v>
      </c>
      <c r="AG29" s="787"/>
      <c r="AH29" s="787"/>
      <c r="AI29" s="787"/>
      <c r="AJ29" s="788"/>
      <c r="AK29" s="834">
        <v>1</v>
      </c>
      <c r="AL29" s="830"/>
      <c r="AM29" s="830"/>
      <c r="AN29" s="830"/>
      <c r="AO29" s="830"/>
      <c r="AP29" s="830" t="s">
        <v>558</v>
      </c>
      <c r="AQ29" s="830"/>
      <c r="AR29" s="830"/>
      <c r="AS29" s="830"/>
      <c r="AT29" s="830"/>
      <c r="AU29" s="830" t="s">
        <v>558</v>
      </c>
      <c r="AV29" s="830"/>
      <c r="AW29" s="830"/>
      <c r="AX29" s="830"/>
      <c r="AY29" s="830"/>
      <c r="AZ29" s="831" t="s">
        <v>558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17</v>
      </c>
      <c r="R30" s="784"/>
      <c r="S30" s="784"/>
      <c r="T30" s="784"/>
      <c r="U30" s="784"/>
      <c r="V30" s="784">
        <v>368</v>
      </c>
      <c r="W30" s="784"/>
      <c r="X30" s="784"/>
      <c r="Y30" s="784"/>
      <c r="Z30" s="784"/>
      <c r="AA30" s="784">
        <v>-351</v>
      </c>
      <c r="AB30" s="784"/>
      <c r="AC30" s="784"/>
      <c r="AD30" s="784"/>
      <c r="AE30" s="785"/>
      <c r="AF30" s="786">
        <v>-351</v>
      </c>
      <c r="AG30" s="787"/>
      <c r="AH30" s="787"/>
      <c r="AI30" s="787"/>
      <c r="AJ30" s="788"/>
      <c r="AK30" s="834" t="s">
        <v>558</v>
      </c>
      <c r="AL30" s="830"/>
      <c r="AM30" s="830"/>
      <c r="AN30" s="830"/>
      <c r="AO30" s="830"/>
      <c r="AP30" s="830" t="s">
        <v>558</v>
      </c>
      <c r="AQ30" s="830"/>
      <c r="AR30" s="830"/>
      <c r="AS30" s="830"/>
      <c r="AT30" s="830"/>
      <c r="AU30" s="830" t="s">
        <v>558</v>
      </c>
      <c r="AV30" s="830"/>
      <c r="AW30" s="830"/>
      <c r="AX30" s="830"/>
      <c r="AY30" s="830"/>
      <c r="AZ30" s="831" t="s">
        <v>558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7139</v>
      </c>
      <c r="R31" s="784"/>
      <c r="S31" s="784"/>
      <c r="T31" s="784"/>
      <c r="U31" s="784"/>
      <c r="V31" s="784">
        <v>7085</v>
      </c>
      <c r="W31" s="784"/>
      <c r="X31" s="784"/>
      <c r="Y31" s="784"/>
      <c r="Z31" s="784"/>
      <c r="AA31" s="784">
        <v>55</v>
      </c>
      <c r="AB31" s="784"/>
      <c r="AC31" s="784"/>
      <c r="AD31" s="784"/>
      <c r="AE31" s="785"/>
      <c r="AF31" s="786">
        <v>55</v>
      </c>
      <c r="AG31" s="787"/>
      <c r="AH31" s="787"/>
      <c r="AI31" s="787"/>
      <c r="AJ31" s="788"/>
      <c r="AK31" s="834">
        <v>1096</v>
      </c>
      <c r="AL31" s="830"/>
      <c r="AM31" s="830"/>
      <c r="AN31" s="830"/>
      <c r="AO31" s="830"/>
      <c r="AP31" s="830" t="s">
        <v>558</v>
      </c>
      <c r="AQ31" s="830"/>
      <c r="AR31" s="830"/>
      <c r="AS31" s="830"/>
      <c r="AT31" s="830"/>
      <c r="AU31" s="830" t="s">
        <v>558</v>
      </c>
      <c r="AV31" s="830"/>
      <c r="AW31" s="830"/>
      <c r="AX31" s="830"/>
      <c r="AY31" s="830"/>
      <c r="AZ31" s="831" t="s">
        <v>558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54</v>
      </c>
      <c r="R32" s="784"/>
      <c r="S32" s="784"/>
      <c r="T32" s="784"/>
      <c r="U32" s="784"/>
      <c r="V32" s="784">
        <v>54</v>
      </c>
      <c r="W32" s="784"/>
      <c r="X32" s="784"/>
      <c r="Y32" s="784"/>
      <c r="Z32" s="784"/>
      <c r="AA32" s="784" t="s">
        <v>557</v>
      </c>
      <c r="AB32" s="784"/>
      <c r="AC32" s="784"/>
      <c r="AD32" s="784"/>
      <c r="AE32" s="785"/>
      <c r="AF32" s="786" t="s">
        <v>122</v>
      </c>
      <c r="AG32" s="787"/>
      <c r="AH32" s="787"/>
      <c r="AI32" s="787"/>
      <c r="AJ32" s="788"/>
      <c r="AK32" s="834">
        <v>15</v>
      </c>
      <c r="AL32" s="830"/>
      <c r="AM32" s="830"/>
      <c r="AN32" s="830"/>
      <c r="AO32" s="830"/>
      <c r="AP32" s="830" t="s">
        <v>558</v>
      </c>
      <c r="AQ32" s="830"/>
      <c r="AR32" s="830"/>
      <c r="AS32" s="830"/>
      <c r="AT32" s="830"/>
      <c r="AU32" s="830" t="s">
        <v>558</v>
      </c>
      <c r="AV32" s="830"/>
      <c r="AW32" s="830"/>
      <c r="AX32" s="830"/>
      <c r="AY32" s="830"/>
      <c r="AZ32" s="831" t="s">
        <v>558</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1133</v>
      </c>
      <c r="R33" s="784"/>
      <c r="S33" s="784"/>
      <c r="T33" s="784"/>
      <c r="U33" s="784"/>
      <c r="V33" s="784">
        <v>1130</v>
      </c>
      <c r="W33" s="784"/>
      <c r="X33" s="784"/>
      <c r="Y33" s="784"/>
      <c r="Z33" s="784"/>
      <c r="AA33" s="784">
        <v>2</v>
      </c>
      <c r="AB33" s="784"/>
      <c r="AC33" s="784"/>
      <c r="AD33" s="784"/>
      <c r="AE33" s="785"/>
      <c r="AF33" s="786">
        <v>2</v>
      </c>
      <c r="AG33" s="787"/>
      <c r="AH33" s="787"/>
      <c r="AI33" s="787"/>
      <c r="AJ33" s="788"/>
      <c r="AK33" s="834">
        <v>290</v>
      </c>
      <c r="AL33" s="830"/>
      <c r="AM33" s="830"/>
      <c r="AN33" s="830"/>
      <c r="AO33" s="830"/>
      <c r="AP33" s="830" t="s">
        <v>558</v>
      </c>
      <c r="AQ33" s="830"/>
      <c r="AR33" s="830"/>
      <c r="AS33" s="830"/>
      <c r="AT33" s="830"/>
      <c r="AU33" s="830" t="s">
        <v>558</v>
      </c>
      <c r="AV33" s="830"/>
      <c r="AW33" s="830"/>
      <c r="AX33" s="830"/>
      <c r="AY33" s="830"/>
      <c r="AZ33" s="831" t="s">
        <v>558</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1620</v>
      </c>
      <c r="R34" s="784"/>
      <c r="S34" s="784"/>
      <c r="T34" s="784"/>
      <c r="U34" s="784"/>
      <c r="V34" s="784">
        <v>1513</v>
      </c>
      <c r="W34" s="784"/>
      <c r="X34" s="784"/>
      <c r="Y34" s="784"/>
      <c r="Z34" s="784"/>
      <c r="AA34" s="784">
        <v>107</v>
      </c>
      <c r="AB34" s="784"/>
      <c r="AC34" s="784"/>
      <c r="AD34" s="784"/>
      <c r="AE34" s="785"/>
      <c r="AF34" s="786">
        <v>1653</v>
      </c>
      <c r="AG34" s="787"/>
      <c r="AH34" s="787"/>
      <c r="AI34" s="787"/>
      <c r="AJ34" s="788"/>
      <c r="AK34" s="834">
        <v>1</v>
      </c>
      <c r="AL34" s="830"/>
      <c r="AM34" s="830"/>
      <c r="AN34" s="830"/>
      <c r="AO34" s="830"/>
      <c r="AP34" s="830">
        <v>1725</v>
      </c>
      <c r="AQ34" s="830"/>
      <c r="AR34" s="830"/>
      <c r="AS34" s="830"/>
      <c r="AT34" s="830"/>
      <c r="AU34" s="830" t="s">
        <v>558</v>
      </c>
      <c r="AV34" s="830"/>
      <c r="AW34" s="830"/>
      <c r="AX34" s="830"/>
      <c r="AY34" s="830"/>
      <c r="AZ34" s="831" t="s">
        <v>558</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8724</v>
      </c>
      <c r="R35" s="784"/>
      <c r="S35" s="784"/>
      <c r="T35" s="784"/>
      <c r="U35" s="784"/>
      <c r="V35" s="784">
        <v>9457</v>
      </c>
      <c r="W35" s="784"/>
      <c r="X35" s="784"/>
      <c r="Y35" s="784"/>
      <c r="Z35" s="784"/>
      <c r="AA35" s="784">
        <v>-733</v>
      </c>
      <c r="AB35" s="784"/>
      <c r="AC35" s="784"/>
      <c r="AD35" s="784"/>
      <c r="AE35" s="785"/>
      <c r="AF35" s="786">
        <v>116</v>
      </c>
      <c r="AG35" s="787"/>
      <c r="AH35" s="787"/>
      <c r="AI35" s="787"/>
      <c r="AJ35" s="788"/>
      <c r="AK35" s="834">
        <v>596</v>
      </c>
      <c r="AL35" s="830"/>
      <c r="AM35" s="830"/>
      <c r="AN35" s="830"/>
      <c r="AO35" s="830"/>
      <c r="AP35" s="830">
        <v>2096</v>
      </c>
      <c r="AQ35" s="830"/>
      <c r="AR35" s="830"/>
      <c r="AS35" s="830"/>
      <c r="AT35" s="830"/>
      <c r="AU35" s="830">
        <v>1235</v>
      </c>
      <c r="AV35" s="830"/>
      <c r="AW35" s="830"/>
      <c r="AX35" s="830"/>
      <c r="AY35" s="830"/>
      <c r="AZ35" s="831" t="s">
        <v>558</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398</v>
      </c>
      <c r="C36" s="781"/>
      <c r="D36" s="781"/>
      <c r="E36" s="781"/>
      <c r="F36" s="781"/>
      <c r="G36" s="781"/>
      <c r="H36" s="781"/>
      <c r="I36" s="781"/>
      <c r="J36" s="781"/>
      <c r="K36" s="781"/>
      <c r="L36" s="781"/>
      <c r="M36" s="781"/>
      <c r="N36" s="781"/>
      <c r="O36" s="781"/>
      <c r="P36" s="782"/>
      <c r="Q36" s="783">
        <v>1407</v>
      </c>
      <c r="R36" s="784"/>
      <c r="S36" s="784"/>
      <c r="T36" s="784"/>
      <c r="U36" s="784"/>
      <c r="V36" s="784">
        <v>1350</v>
      </c>
      <c r="W36" s="784"/>
      <c r="X36" s="784"/>
      <c r="Y36" s="784"/>
      <c r="Z36" s="784"/>
      <c r="AA36" s="784">
        <v>57</v>
      </c>
      <c r="AB36" s="784"/>
      <c r="AC36" s="784"/>
      <c r="AD36" s="784"/>
      <c r="AE36" s="785"/>
      <c r="AF36" s="786" t="s">
        <v>122</v>
      </c>
      <c r="AG36" s="787"/>
      <c r="AH36" s="787"/>
      <c r="AI36" s="787"/>
      <c r="AJ36" s="788"/>
      <c r="AK36" s="834">
        <v>670</v>
      </c>
      <c r="AL36" s="830"/>
      <c r="AM36" s="830"/>
      <c r="AN36" s="830"/>
      <c r="AO36" s="830"/>
      <c r="AP36" s="830">
        <v>15335</v>
      </c>
      <c r="AQ36" s="830"/>
      <c r="AR36" s="830"/>
      <c r="AS36" s="830"/>
      <c r="AT36" s="830"/>
      <c r="AU36" s="830">
        <v>10688</v>
      </c>
      <c r="AV36" s="830"/>
      <c r="AW36" s="830"/>
      <c r="AX36" s="830"/>
      <c r="AY36" s="830"/>
      <c r="AZ36" s="831" t="s">
        <v>558</v>
      </c>
      <c r="BA36" s="831"/>
      <c r="BB36" s="831"/>
      <c r="BC36" s="831"/>
      <c r="BD36" s="831"/>
      <c r="BE36" s="832" t="s">
        <v>396</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1478</v>
      </c>
      <c r="AG63" s="844"/>
      <c r="AH63" s="844"/>
      <c r="AI63" s="844"/>
      <c r="AJ63" s="845"/>
      <c r="AK63" s="846"/>
      <c r="AL63" s="841"/>
      <c r="AM63" s="841"/>
      <c r="AN63" s="841"/>
      <c r="AO63" s="841"/>
      <c r="AP63" s="844">
        <v>19156</v>
      </c>
      <c r="AQ63" s="844"/>
      <c r="AR63" s="844"/>
      <c r="AS63" s="844"/>
      <c r="AT63" s="844"/>
      <c r="AU63" s="844">
        <v>11923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559</v>
      </c>
      <c r="C68" s="870"/>
      <c r="D68" s="870"/>
      <c r="E68" s="870"/>
      <c r="F68" s="870"/>
      <c r="G68" s="870"/>
      <c r="H68" s="870"/>
      <c r="I68" s="870"/>
      <c r="J68" s="870"/>
      <c r="K68" s="870"/>
      <c r="L68" s="870"/>
      <c r="M68" s="870"/>
      <c r="N68" s="870"/>
      <c r="O68" s="870"/>
      <c r="P68" s="871"/>
      <c r="Q68" s="872">
        <v>1336</v>
      </c>
      <c r="R68" s="866"/>
      <c r="S68" s="866"/>
      <c r="T68" s="866"/>
      <c r="U68" s="866"/>
      <c r="V68" s="866">
        <v>1336</v>
      </c>
      <c r="W68" s="866"/>
      <c r="X68" s="866"/>
      <c r="Y68" s="866"/>
      <c r="Z68" s="866"/>
      <c r="AA68" s="866" t="s">
        <v>564</v>
      </c>
      <c r="AB68" s="866"/>
      <c r="AC68" s="866"/>
      <c r="AD68" s="866"/>
      <c r="AE68" s="866"/>
      <c r="AF68" s="866" t="s">
        <v>564</v>
      </c>
      <c r="AG68" s="866"/>
      <c r="AH68" s="866"/>
      <c r="AI68" s="866"/>
      <c r="AJ68" s="866"/>
      <c r="AK68" s="866">
        <v>119</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560</v>
      </c>
      <c r="C69" s="874"/>
      <c r="D69" s="874"/>
      <c r="E69" s="874"/>
      <c r="F69" s="874"/>
      <c r="G69" s="874"/>
      <c r="H69" s="874"/>
      <c r="I69" s="874"/>
      <c r="J69" s="874"/>
      <c r="K69" s="874"/>
      <c r="L69" s="874"/>
      <c r="M69" s="874"/>
      <c r="N69" s="874"/>
      <c r="O69" s="874"/>
      <c r="P69" s="875"/>
      <c r="Q69" s="876">
        <v>134</v>
      </c>
      <c r="R69" s="830"/>
      <c r="S69" s="830"/>
      <c r="T69" s="830"/>
      <c r="U69" s="830"/>
      <c r="V69" s="830">
        <v>133</v>
      </c>
      <c r="W69" s="830"/>
      <c r="X69" s="830"/>
      <c r="Y69" s="830"/>
      <c r="Z69" s="830"/>
      <c r="AA69" s="830">
        <v>1</v>
      </c>
      <c r="AB69" s="830"/>
      <c r="AC69" s="830"/>
      <c r="AD69" s="830"/>
      <c r="AE69" s="830"/>
      <c r="AF69" s="830">
        <v>1</v>
      </c>
      <c r="AG69" s="830"/>
      <c r="AH69" s="830"/>
      <c r="AI69" s="830"/>
      <c r="AJ69" s="830"/>
      <c r="AK69" s="830">
        <v>28</v>
      </c>
      <c r="AL69" s="830"/>
      <c r="AM69" s="830"/>
      <c r="AN69" s="830"/>
      <c r="AO69" s="830"/>
      <c r="AP69" s="830" t="s">
        <v>564</v>
      </c>
      <c r="AQ69" s="830"/>
      <c r="AR69" s="830"/>
      <c r="AS69" s="830"/>
      <c r="AT69" s="830"/>
      <c r="AU69" s="830" t="s">
        <v>564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561</v>
      </c>
      <c r="C70" s="874"/>
      <c r="D70" s="874"/>
      <c r="E70" s="874"/>
      <c r="F70" s="874"/>
      <c r="G70" s="874"/>
      <c r="H70" s="874"/>
      <c r="I70" s="874"/>
      <c r="J70" s="874"/>
      <c r="K70" s="874"/>
      <c r="L70" s="874"/>
      <c r="M70" s="874"/>
      <c r="N70" s="874"/>
      <c r="O70" s="874"/>
      <c r="P70" s="875"/>
      <c r="Q70" s="876">
        <v>187</v>
      </c>
      <c r="R70" s="830"/>
      <c r="S70" s="830"/>
      <c r="T70" s="830"/>
      <c r="U70" s="830"/>
      <c r="V70" s="830">
        <v>176</v>
      </c>
      <c r="W70" s="830"/>
      <c r="X70" s="830"/>
      <c r="Y70" s="830"/>
      <c r="Z70" s="830"/>
      <c r="AA70" s="830">
        <v>11</v>
      </c>
      <c r="AB70" s="830"/>
      <c r="AC70" s="830"/>
      <c r="AD70" s="830"/>
      <c r="AE70" s="830"/>
      <c r="AF70" s="830">
        <v>11</v>
      </c>
      <c r="AG70" s="830"/>
      <c r="AH70" s="830"/>
      <c r="AI70" s="830"/>
      <c r="AJ70" s="830"/>
      <c r="AK70" s="830">
        <v>87</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562</v>
      </c>
      <c r="C71" s="874"/>
      <c r="D71" s="874"/>
      <c r="E71" s="874"/>
      <c r="F71" s="874"/>
      <c r="G71" s="874"/>
      <c r="H71" s="874"/>
      <c r="I71" s="874"/>
      <c r="J71" s="874"/>
      <c r="K71" s="874"/>
      <c r="L71" s="874"/>
      <c r="M71" s="874"/>
      <c r="N71" s="874"/>
      <c r="O71" s="874"/>
      <c r="P71" s="875"/>
      <c r="Q71" s="876">
        <v>15213</v>
      </c>
      <c r="R71" s="830"/>
      <c r="S71" s="830"/>
      <c r="T71" s="830"/>
      <c r="U71" s="830"/>
      <c r="V71" s="830">
        <v>15014</v>
      </c>
      <c r="W71" s="830"/>
      <c r="X71" s="830"/>
      <c r="Y71" s="830"/>
      <c r="Z71" s="830"/>
      <c r="AA71" s="830">
        <v>198</v>
      </c>
      <c r="AB71" s="830"/>
      <c r="AC71" s="830"/>
      <c r="AD71" s="830"/>
      <c r="AE71" s="830"/>
      <c r="AF71" s="830">
        <v>198</v>
      </c>
      <c r="AG71" s="830"/>
      <c r="AH71" s="830"/>
      <c r="AI71" s="830"/>
      <c r="AJ71" s="830"/>
      <c r="AK71" s="830">
        <v>470</v>
      </c>
      <c r="AL71" s="830"/>
      <c r="AM71" s="830"/>
      <c r="AN71" s="830"/>
      <c r="AO71" s="830"/>
      <c r="AP71" s="830">
        <v>4568</v>
      </c>
      <c r="AQ71" s="830"/>
      <c r="AR71" s="830"/>
      <c r="AS71" s="830"/>
      <c r="AT71" s="830"/>
      <c r="AU71" s="830">
        <v>239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563</v>
      </c>
      <c r="C72" s="874"/>
      <c r="D72" s="874"/>
      <c r="E72" s="874"/>
      <c r="F72" s="874"/>
      <c r="G72" s="874"/>
      <c r="H72" s="874"/>
      <c r="I72" s="874"/>
      <c r="J72" s="874"/>
      <c r="K72" s="874"/>
      <c r="L72" s="874"/>
      <c r="M72" s="874"/>
      <c r="N72" s="874"/>
      <c r="O72" s="874"/>
      <c r="P72" s="875"/>
      <c r="Q72" s="876">
        <v>27673</v>
      </c>
      <c r="R72" s="830"/>
      <c r="S72" s="830"/>
      <c r="T72" s="830"/>
      <c r="U72" s="830"/>
      <c r="V72" s="830">
        <v>27644</v>
      </c>
      <c r="W72" s="830"/>
      <c r="X72" s="830"/>
      <c r="Y72" s="830"/>
      <c r="Z72" s="830"/>
      <c r="AA72" s="830">
        <v>29</v>
      </c>
      <c r="AB72" s="830"/>
      <c r="AC72" s="830"/>
      <c r="AD72" s="830"/>
      <c r="AE72" s="830"/>
      <c r="AF72" s="830">
        <v>29</v>
      </c>
      <c r="AG72" s="830"/>
      <c r="AH72" s="830"/>
      <c r="AI72" s="830"/>
      <c r="AJ72" s="830"/>
      <c r="AK72" s="830">
        <v>57</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239</v>
      </c>
      <c r="AG88" s="844"/>
      <c r="AH88" s="844"/>
      <c r="AI88" s="844"/>
      <c r="AJ88" s="844"/>
      <c r="AK88" s="841"/>
      <c r="AL88" s="841"/>
      <c r="AM88" s="841"/>
      <c r="AN88" s="841"/>
      <c r="AO88" s="841"/>
      <c r="AP88" s="844">
        <v>4568</v>
      </c>
      <c r="AQ88" s="844"/>
      <c r="AR88" s="844"/>
      <c r="AS88" s="844"/>
      <c r="AT88" s="844"/>
      <c r="AU88" s="844">
        <v>239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572</v>
      </c>
      <c r="CX102" s="852"/>
      <c r="CY102" s="852"/>
      <c r="CZ102" s="852"/>
      <c r="DA102" s="891"/>
      <c r="DB102" s="890">
        <v>890</v>
      </c>
      <c r="DC102" s="852"/>
      <c r="DD102" s="852"/>
      <c r="DE102" s="852"/>
      <c r="DF102" s="891"/>
      <c r="DG102" s="890" t="s">
        <v>572</v>
      </c>
      <c r="DH102" s="852"/>
      <c r="DI102" s="852"/>
      <c r="DJ102" s="852"/>
      <c r="DK102" s="891"/>
      <c r="DL102" s="890" t="s">
        <v>572</v>
      </c>
      <c r="DM102" s="852"/>
      <c r="DN102" s="852"/>
      <c r="DO102" s="852"/>
      <c r="DP102" s="891"/>
      <c r="DQ102" s="890" t="s">
        <v>572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2014700</v>
      </c>
      <c r="AB110" s="900"/>
      <c r="AC110" s="900"/>
      <c r="AD110" s="900"/>
      <c r="AE110" s="901"/>
      <c r="AF110" s="902">
        <v>1917807</v>
      </c>
      <c r="AG110" s="900"/>
      <c r="AH110" s="900"/>
      <c r="AI110" s="900"/>
      <c r="AJ110" s="901"/>
      <c r="AK110" s="902">
        <v>1895965</v>
      </c>
      <c r="AL110" s="900"/>
      <c r="AM110" s="900"/>
      <c r="AN110" s="900"/>
      <c r="AO110" s="901"/>
      <c r="AP110" s="903">
        <v>13.2</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21357647</v>
      </c>
      <c r="BR110" s="931"/>
      <c r="BS110" s="931"/>
      <c r="BT110" s="931"/>
      <c r="BU110" s="931"/>
      <c r="BV110" s="931">
        <v>21606700</v>
      </c>
      <c r="BW110" s="931"/>
      <c r="BX110" s="931"/>
      <c r="BY110" s="931"/>
      <c r="BZ110" s="931"/>
      <c r="CA110" s="931">
        <v>25365380</v>
      </c>
      <c r="CB110" s="931"/>
      <c r="CC110" s="931"/>
      <c r="CD110" s="931"/>
      <c r="CE110" s="931"/>
      <c r="CF110" s="944">
        <v>175.9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437500</v>
      </c>
      <c r="DH110" s="931"/>
      <c r="DI110" s="931"/>
      <c r="DJ110" s="931"/>
      <c r="DK110" s="931"/>
      <c r="DL110" s="931">
        <v>388783</v>
      </c>
      <c r="DM110" s="931"/>
      <c r="DN110" s="931"/>
      <c r="DO110" s="931"/>
      <c r="DP110" s="931"/>
      <c r="DQ110" s="931">
        <v>361816</v>
      </c>
      <c r="DR110" s="931"/>
      <c r="DS110" s="931"/>
      <c r="DT110" s="931"/>
      <c r="DU110" s="931"/>
      <c r="DV110" s="932">
        <v>2.5</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437500</v>
      </c>
      <c r="BR111" s="926"/>
      <c r="BS111" s="926"/>
      <c r="BT111" s="926"/>
      <c r="BU111" s="926"/>
      <c r="BV111" s="926">
        <v>388783</v>
      </c>
      <c r="BW111" s="926"/>
      <c r="BX111" s="926"/>
      <c r="BY111" s="926"/>
      <c r="BZ111" s="926"/>
      <c r="CA111" s="926">
        <v>361816</v>
      </c>
      <c r="CB111" s="926"/>
      <c r="CC111" s="926"/>
      <c r="CD111" s="926"/>
      <c r="CE111" s="926"/>
      <c r="CF111" s="920">
        <v>2.5</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12024808</v>
      </c>
      <c r="BR112" s="926"/>
      <c r="BS112" s="926"/>
      <c r="BT112" s="926"/>
      <c r="BU112" s="926"/>
      <c r="BV112" s="926">
        <v>11552781</v>
      </c>
      <c r="BW112" s="926"/>
      <c r="BX112" s="926"/>
      <c r="BY112" s="926"/>
      <c r="BZ112" s="926"/>
      <c r="CA112" s="926">
        <v>11923129</v>
      </c>
      <c r="CB112" s="926"/>
      <c r="CC112" s="926"/>
      <c r="CD112" s="926"/>
      <c r="CE112" s="926"/>
      <c r="CF112" s="920">
        <v>82.7</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965370</v>
      </c>
      <c r="AB113" s="938"/>
      <c r="AC113" s="938"/>
      <c r="AD113" s="938"/>
      <c r="AE113" s="939"/>
      <c r="AF113" s="940">
        <v>1004048</v>
      </c>
      <c r="AG113" s="938"/>
      <c r="AH113" s="938"/>
      <c r="AI113" s="938"/>
      <c r="AJ113" s="939"/>
      <c r="AK113" s="940">
        <v>1021982</v>
      </c>
      <c r="AL113" s="938"/>
      <c r="AM113" s="938"/>
      <c r="AN113" s="938"/>
      <c r="AO113" s="939"/>
      <c r="AP113" s="941">
        <v>7.1</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249270</v>
      </c>
      <c r="BR113" s="926"/>
      <c r="BS113" s="926"/>
      <c r="BT113" s="926"/>
      <c r="BU113" s="926"/>
      <c r="BV113" s="926">
        <v>232507</v>
      </c>
      <c r="BW113" s="926"/>
      <c r="BX113" s="926"/>
      <c r="BY113" s="926"/>
      <c r="BZ113" s="926"/>
      <c r="CA113" s="926">
        <v>239325</v>
      </c>
      <c r="CB113" s="926"/>
      <c r="CC113" s="926"/>
      <c r="CD113" s="926"/>
      <c r="CE113" s="926"/>
      <c r="CF113" s="920">
        <v>1.7</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55827</v>
      </c>
      <c r="AB114" s="959"/>
      <c r="AC114" s="959"/>
      <c r="AD114" s="959"/>
      <c r="AE114" s="960"/>
      <c r="AF114" s="961">
        <v>57158</v>
      </c>
      <c r="AG114" s="959"/>
      <c r="AH114" s="959"/>
      <c r="AI114" s="959"/>
      <c r="AJ114" s="960"/>
      <c r="AK114" s="961">
        <v>63400</v>
      </c>
      <c r="AL114" s="959"/>
      <c r="AM114" s="959"/>
      <c r="AN114" s="959"/>
      <c r="AO114" s="960"/>
      <c r="AP114" s="962">
        <v>0.4</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3194355</v>
      </c>
      <c r="BR114" s="926"/>
      <c r="BS114" s="926"/>
      <c r="BT114" s="926"/>
      <c r="BU114" s="926"/>
      <c r="BV114" s="926">
        <v>3336142</v>
      </c>
      <c r="BW114" s="926"/>
      <c r="BX114" s="926"/>
      <c r="BY114" s="926"/>
      <c r="BZ114" s="926"/>
      <c r="CA114" s="926">
        <v>3352708</v>
      </c>
      <c r="CB114" s="926"/>
      <c r="CC114" s="926"/>
      <c r="CD114" s="926"/>
      <c r="CE114" s="926"/>
      <c r="CF114" s="920">
        <v>23.3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46</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3035897</v>
      </c>
      <c r="AB117" s="979"/>
      <c r="AC117" s="979"/>
      <c r="AD117" s="979"/>
      <c r="AE117" s="980"/>
      <c r="AF117" s="981">
        <v>2979059</v>
      </c>
      <c r="AG117" s="979"/>
      <c r="AH117" s="979"/>
      <c r="AI117" s="979"/>
      <c r="AJ117" s="980"/>
      <c r="AK117" s="981">
        <v>2981347</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37263580</v>
      </c>
      <c r="BR119" s="1000"/>
      <c r="BS119" s="1000"/>
      <c r="BT119" s="1000"/>
      <c r="BU119" s="1000"/>
      <c r="BV119" s="1000">
        <v>37116913</v>
      </c>
      <c r="BW119" s="1000"/>
      <c r="BX119" s="1000"/>
      <c r="BY119" s="1000"/>
      <c r="BZ119" s="1000"/>
      <c r="CA119" s="1000">
        <v>41242358</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5477338</v>
      </c>
      <c r="BR120" s="931"/>
      <c r="BS120" s="931"/>
      <c r="BT120" s="931"/>
      <c r="BU120" s="931"/>
      <c r="BV120" s="931">
        <v>5740951</v>
      </c>
      <c r="BW120" s="931"/>
      <c r="BX120" s="931"/>
      <c r="BY120" s="931"/>
      <c r="BZ120" s="931"/>
      <c r="CA120" s="931">
        <v>5919935</v>
      </c>
      <c r="CB120" s="931"/>
      <c r="CC120" s="931"/>
      <c r="CD120" s="931"/>
      <c r="CE120" s="931"/>
      <c r="CF120" s="944">
        <v>41.1</v>
      </c>
      <c r="CG120" s="945"/>
      <c r="CH120" s="945"/>
      <c r="CI120" s="945"/>
      <c r="CJ120" s="945"/>
      <c r="CK120" s="1006" t="s">
        <v>449</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10296142</v>
      </c>
      <c r="DH120" s="931"/>
      <c r="DI120" s="931"/>
      <c r="DJ120" s="931"/>
      <c r="DK120" s="931"/>
      <c r="DL120" s="931">
        <v>10127222</v>
      </c>
      <c r="DM120" s="931"/>
      <c r="DN120" s="931"/>
      <c r="DO120" s="931"/>
      <c r="DP120" s="931"/>
      <c r="DQ120" s="931">
        <v>10688412</v>
      </c>
      <c r="DR120" s="931"/>
      <c r="DS120" s="931"/>
      <c r="DT120" s="931"/>
      <c r="DU120" s="931"/>
      <c r="DV120" s="932">
        <v>74.099999999999994</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5724219</v>
      </c>
      <c r="BR121" s="926"/>
      <c r="BS121" s="926"/>
      <c r="BT121" s="926"/>
      <c r="BU121" s="926"/>
      <c r="BV121" s="926">
        <v>5656863</v>
      </c>
      <c r="BW121" s="926"/>
      <c r="BX121" s="926"/>
      <c r="BY121" s="926"/>
      <c r="BZ121" s="926"/>
      <c r="CA121" s="926">
        <v>6319055</v>
      </c>
      <c r="CB121" s="926"/>
      <c r="CC121" s="926"/>
      <c r="CD121" s="926"/>
      <c r="CE121" s="926"/>
      <c r="CF121" s="920">
        <v>43.8</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1728666</v>
      </c>
      <c r="DH121" s="926"/>
      <c r="DI121" s="926"/>
      <c r="DJ121" s="926"/>
      <c r="DK121" s="926"/>
      <c r="DL121" s="926">
        <v>1425559</v>
      </c>
      <c r="DM121" s="926"/>
      <c r="DN121" s="926"/>
      <c r="DO121" s="926"/>
      <c r="DP121" s="926"/>
      <c r="DQ121" s="926">
        <v>1234717</v>
      </c>
      <c r="DR121" s="926"/>
      <c r="DS121" s="926"/>
      <c r="DT121" s="926"/>
      <c r="DU121" s="926"/>
      <c r="DV121" s="927">
        <v>8.6</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22587469</v>
      </c>
      <c r="BR122" s="1000"/>
      <c r="BS122" s="1000"/>
      <c r="BT122" s="1000"/>
      <c r="BU122" s="1000"/>
      <c r="BV122" s="1000">
        <v>22144612</v>
      </c>
      <c r="BW122" s="1000"/>
      <c r="BX122" s="1000"/>
      <c r="BY122" s="1000"/>
      <c r="BZ122" s="1000"/>
      <c r="CA122" s="1000">
        <v>23233227</v>
      </c>
      <c r="CB122" s="1000"/>
      <c r="CC122" s="1000"/>
      <c r="CD122" s="1000"/>
      <c r="CE122" s="1000"/>
      <c r="CF122" s="1017">
        <v>161.19999999999999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33789026</v>
      </c>
      <c r="BR123" s="1064"/>
      <c r="BS123" s="1064"/>
      <c r="BT123" s="1064"/>
      <c r="BU123" s="1064"/>
      <c r="BV123" s="1064">
        <v>33542426</v>
      </c>
      <c r="BW123" s="1064"/>
      <c r="BX123" s="1064"/>
      <c r="BY123" s="1064"/>
      <c r="BZ123" s="1064"/>
      <c r="CA123" s="1064">
        <v>35472217</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25.2</v>
      </c>
      <c r="BR124" s="1027"/>
      <c r="BS124" s="1027"/>
      <c r="BT124" s="1027"/>
      <c r="BU124" s="1027"/>
      <c r="BV124" s="1027">
        <v>25.4</v>
      </c>
      <c r="BW124" s="1027"/>
      <c r="BX124" s="1027"/>
      <c r="BY124" s="1027"/>
      <c r="BZ124" s="1027"/>
      <c r="CA124" s="1027">
        <v>40</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370516</v>
      </c>
      <c r="AB128" s="1046"/>
      <c r="AC128" s="1046"/>
      <c r="AD128" s="1046"/>
      <c r="AE128" s="1047"/>
      <c r="AF128" s="1048">
        <v>388355</v>
      </c>
      <c r="AG128" s="1046"/>
      <c r="AH128" s="1046"/>
      <c r="AI128" s="1046"/>
      <c r="AJ128" s="1047"/>
      <c r="AK128" s="1048">
        <v>384036</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12.7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15640812</v>
      </c>
      <c r="AB129" s="959"/>
      <c r="AC129" s="959"/>
      <c r="AD129" s="959"/>
      <c r="AE129" s="960"/>
      <c r="AF129" s="961">
        <v>15896080</v>
      </c>
      <c r="AG129" s="959"/>
      <c r="AH129" s="959"/>
      <c r="AI129" s="959"/>
      <c r="AJ129" s="960"/>
      <c r="AK129" s="961">
        <v>16150488</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17.7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1886489</v>
      </c>
      <c r="AB130" s="959"/>
      <c r="AC130" s="959"/>
      <c r="AD130" s="959"/>
      <c r="AE130" s="960"/>
      <c r="AF130" s="961">
        <v>1866489</v>
      </c>
      <c r="AG130" s="959"/>
      <c r="AH130" s="959"/>
      <c r="AI130" s="959"/>
      <c r="AJ130" s="960"/>
      <c r="AK130" s="961">
        <v>1734027</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13754323</v>
      </c>
      <c r="AB131" s="986"/>
      <c r="AC131" s="986"/>
      <c r="AD131" s="986"/>
      <c r="AE131" s="987"/>
      <c r="AF131" s="985">
        <v>14029591</v>
      </c>
      <c r="AG131" s="986"/>
      <c r="AH131" s="986"/>
      <c r="AI131" s="986"/>
      <c r="AJ131" s="987"/>
      <c r="AK131" s="985">
        <v>14416461</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40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5.6628886789999999</v>
      </c>
      <c r="AB132" s="1097"/>
      <c r="AC132" s="1097"/>
      <c r="AD132" s="1097"/>
      <c r="AE132" s="1098"/>
      <c r="AF132" s="1099">
        <v>5.1620535480000003</v>
      </c>
      <c r="AG132" s="1097"/>
      <c r="AH132" s="1097"/>
      <c r="AI132" s="1097"/>
      <c r="AJ132" s="1098"/>
      <c r="AK132" s="1099">
        <v>5.9881796420000004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6.4</v>
      </c>
      <c r="AB133" s="1080"/>
      <c r="AC133" s="1080"/>
      <c r="AD133" s="1080"/>
      <c r="AE133" s="1081"/>
      <c r="AF133" s="1079">
        <v>5.7</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q2OUaBxqWVaXgkY+VvCau+X+F5w5Q2WLEACZpy17VAEcoVm5BNfJ4t4HJQ2cszh2evlpbXXNT1iLdaqzvAlpA==" saltValue="MOuVFI96FwhCYI73hZ1K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mdzNfONPF07pDnX18te8TvG7JfiwH4vqa0qI0lE2E66V9V2vMdwwxdHjSjqDquUisWs/WSkS3D4q0hVmG47Fg==" saltValue="F/F90O2LniMRa8eIltNHP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TOBH3MxF+dmxv+iPbUrTTZ2Wg1FFAccDShI1dDm/Sx3SUAbj2MM/kP67a4zk0aLsSnxjeP/E0KFQj75HUxoDQ==" saltValue="ZAick6V9fxPz6WyKINDFkg==" spinCount="100000" sheet="1" objects="1" scenarios="1"/>
  <dataConsolidate/>
  <phoneticPr fontId="2"/>
  <printOptions horizontalCentered="1"/>
  <pageMargins left="0" right="0" top="0.19685039370078741"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5763746</v>
      </c>
      <c r="AP9" s="269">
        <v>93237</v>
      </c>
      <c r="AQ9" s="270">
        <v>72348</v>
      </c>
      <c r="AR9" s="271">
        <v>28.9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664470</v>
      </c>
      <c r="AP10" s="272">
        <v>10749</v>
      </c>
      <c r="AQ10" s="273">
        <v>6364</v>
      </c>
      <c r="AR10" s="274">
        <v>68.900000000000006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232848</v>
      </c>
      <c r="AP11" s="272">
        <v>3767</v>
      </c>
      <c r="AQ11" s="273">
        <v>1262</v>
      </c>
      <c r="AR11" s="274">
        <v>198.5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10</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202110</v>
      </c>
      <c r="AP13" s="272">
        <v>3269</v>
      </c>
      <c r="AQ13" s="273">
        <v>3257</v>
      </c>
      <c r="AR13" s="274">
        <v>0.4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151191</v>
      </c>
      <c r="AP14" s="272">
        <v>2446</v>
      </c>
      <c r="AQ14" s="273">
        <v>1617</v>
      </c>
      <c r="AR14" s="274">
        <v>51.3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-240521</v>
      </c>
      <c r="AP15" s="272">
        <v>-3891</v>
      </c>
      <c r="AQ15" s="273">
        <v>-3947</v>
      </c>
      <c r="AR15" s="274">
        <v>-1.4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6773844</v>
      </c>
      <c r="AP16" s="272">
        <v>109577</v>
      </c>
      <c r="AQ16" s="273">
        <v>80912</v>
      </c>
      <c r="AR16" s="274">
        <v>35.4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9.2200000000000006</v>
      </c>
      <c r="AP21" s="286">
        <v>6.71</v>
      </c>
      <c r="AQ21" s="287">
        <v>2.5099999999999998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96.8</v>
      </c>
      <c r="AP22" s="291">
        <v>98.3</v>
      </c>
      <c r="AQ22" s="292">
        <v>-1.5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1895965</v>
      </c>
      <c r="AP32" s="300">
        <v>30670</v>
      </c>
      <c r="AQ32" s="301">
        <v>34344</v>
      </c>
      <c r="AR32" s="302">
        <v>-10.7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3</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1021982</v>
      </c>
      <c r="AP35" s="300">
        <v>16532</v>
      </c>
      <c r="AQ35" s="301">
        <v>7806</v>
      </c>
      <c r="AR35" s="302">
        <v>111.8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63400</v>
      </c>
      <c r="AP36" s="300">
        <v>1026</v>
      </c>
      <c r="AQ36" s="301">
        <v>1690</v>
      </c>
      <c r="AR36" s="302">
        <v>-39.299999999999997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491</v>
      </c>
      <c r="AP37" s="300" t="s">
        <v>491</v>
      </c>
      <c r="AQ37" s="301">
        <v>666</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3</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-384036</v>
      </c>
      <c r="AP39" s="300">
        <v>-6212</v>
      </c>
      <c r="AQ39" s="301">
        <v>-5822</v>
      </c>
      <c r="AR39" s="302">
        <v>6.7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-1734027</v>
      </c>
      <c r="AP40" s="300">
        <v>-28051</v>
      </c>
      <c r="AQ40" s="301">
        <v>-26710</v>
      </c>
      <c r="AR40" s="302">
        <v>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863284</v>
      </c>
      <c r="AP41" s="300">
        <v>13965</v>
      </c>
      <c r="AQ41" s="301">
        <v>11979</v>
      </c>
      <c r="AR41" s="302">
        <v>16.600000000000001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2835960</v>
      </c>
      <c r="AN51" s="322">
        <v>44464</v>
      </c>
      <c r="AO51" s="323">
        <v>-38.700000000000003</v>
      </c>
      <c r="AP51" s="324">
        <v>45483</v>
      </c>
      <c r="AQ51" s="325">
        <v>-0.2</v>
      </c>
      <c r="AR51" s="326">
        <v>-38.5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1908689</v>
      </c>
      <c r="AN52" s="330">
        <v>29926</v>
      </c>
      <c r="AO52" s="331">
        <v>-46.5</v>
      </c>
      <c r="AP52" s="332">
        <v>24241</v>
      </c>
      <c r="AQ52" s="333">
        <v>0.4</v>
      </c>
      <c r="AR52" s="334">
        <v>-46.9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2984582</v>
      </c>
      <c r="AN53" s="322">
        <v>47151</v>
      </c>
      <c r="AO53" s="323">
        <v>6</v>
      </c>
      <c r="AP53" s="324">
        <v>45945</v>
      </c>
      <c r="AQ53" s="325">
        <v>1</v>
      </c>
      <c r="AR53" s="326">
        <v>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2799158</v>
      </c>
      <c r="AN54" s="330">
        <v>44222</v>
      </c>
      <c r="AO54" s="331">
        <v>47.8</v>
      </c>
      <c r="AP54" s="332">
        <v>25180</v>
      </c>
      <c r="AQ54" s="333">
        <v>3.9</v>
      </c>
      <c r="AR54" s="334">
        <v>43.9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1155793</v>
      </c>
      <c r="AN55" s="322">
        <v>18391</v>
      </c>
      <c r="AO55" s="323">
        <v>-61</v>
      </c>
      <c r="AP55" s="324">
        <v>44475</v>
      </c>
      <c r="AQ55" s="325">
        <v>-3.2</v>
      </c>
      <c r="AR55" s="326">
        <v>-57.8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790742</v>
      </c>
      <c r="AN56" s="330">
        <v>12582</v>
      </c>
      <c r="AO56" s="331">
        <v>-71.5</v>
      </c>
      <c r="AP56" s="332">
        <v>24780</v>
      </c>
      <c r="AQ56" s="333">
        <v>-1.6</v>
      </c>
      <c r="AR56" s="334">
        <v>-69.900000000000006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2562831</v>
      </c>
      <c r="AN57" s="322">
        <v>41062</v>
      </c>
      <c r="AO57" s="323">
        <v>123.3</v>
      </c>
      <c r="AP57" s="324">
        <v>45982</v>
      </c>
      <c r="AQ57" s="325">
        <v>3.4</v>
      </c>
      <c r="AR57" s="326">
        <v>119.9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1129579</v>
      </c>
      <c r="AN58" s="330">
        <v>18098</v>
      </c>
      <c r="AO58" s="331">
        <v>43.8</v>
      </c>
      <c r="AP58" s="332">
        <v>25583</v>
      </c>
      <c r="AQ58" s="333">
        <v>3.2</v>
      </c>
      <c r="AR58" s="334">
        <v>40.6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2716713</v>
      </c>
      <c r="AN59" s="322">
        <v>43947</v>
      </c>
      <c r="AO59" s="323">
        <v>7</v>
      </c>
      <c r="AP59" s="324">
        <v>50538</v>
      </c>
      <c r="AQ59" s="325">
        <v>9.9</v>
      </c>
      <c r="AR59" s="326">
        <v>-2.9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834310</v>
      </c>
      <c r="AN60" s="330">
        <v>13496</v>
      </c>
      <c r="AO60" s="331">
        <v>-25.4</v>
      </c>
      <c r="AP60" s="332">
        <v>29053</v>
      </c>
      <c r="AQ60" s="333">
        <v>13.6</v>
      </c>
      <c r="AR60" s="334">
        <v>-39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2451176</v>
      </c>
      <c r="AN61" s="337">
        <v>39003</v>
      </c>
      <c r="AO61" s="338">
        <v>7.3</v>
      </c>
      <c r="AP61" s="339">
        <v>46485</v>
      </c>
      <c r="AQ61" s="340">
        <v>2.2000000000000002</v>
      </c>
      <c r="AR61" s="326">
        <v>5.0999999999999996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1492496</v>
      </c>
      <c r="AN62" s="330">
        <v>23665</v>
      </c>
      <c r="AO62" s="331">
        <v>-10.4</v>
      </c>
      <c r="AP62" s="332">
        <v>25767</v>
      </c>
      <c r="AQ62" s="333">
        <v>3.9</v>
      </c>
      <c r="AR62" s="334">
        <v>-14.3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6pd/8OUlj8Vt9laqdFuvhza477utNRpLWghWQcpdhWUeZ3qWqiZBVGBsmDEWv5IGvXww2lxypPLAK9Rrph9Azw==" saltValue="a3WOuRnqsi3U09/ajC0j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kSr+3J9F/0CV43P9v1szYl1oOJBEgSw/R5M0DpugdZ4+3/fle0KgkADhpDYT7H9SwRwowAsc4e8rPl/ONKv+Vw==" saltValue="CAiq9qU/i0rxmpbFbMvfOQ==" spinCount="100000" sheet="1" objects="1" scenarios="1"/>
  <dataConsolidate/>
  <phoneticPr fontId="2"/>
  <printOptions horizontalCentered="1"/>
  <pageMargins left="0" right="0" top="0.19685039370078741" bottom="0" header="0"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WJ29pfiILB0J+m4w3GqboFaOr5A9OmGIBHppsnMta7r3CJXXYeZVfeeplNPyFl4bma7YCDgRpOzVz3H6iazixg==" saltValue="+BA37polSrYcODpeK9J7Dg==" spinCount="100000" sheet="1" objects="1" scenarios="1"/>
  <dataConsolidate/>
  <phoneticPr fontId="2"/>
  <printOptions horizontalCentered="1"/>
  <pageMargins left="0" right="0" top="0.19685039370078741" bottom="0" header="0"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11.31</v>
      </c>
      <c r="G47" s="12">
        <v>10.91</v>
      </c>
      <c r="H47" s="12">
        <v>14.94</v>
      </c>
      <c r="I47" s="12">
        <v>15.02</v>
      </c>
      <c r="J47" s="13">
        <v>15.1</v>
      </c>
    </row>
    <row r="48" spans="2:10" ht="57.75" customHeight="1" x14ac:dyDescent="0.2">
      <c r="B48" s="14"/>
      <c r="C48" s="1141" t="s">
        <v>4</v>
      </c>
      <c r="D48" s="1141"/>
      <c r="E48" s="1142"/>
      <c r="F48" s="15">
        <v>0.24</v>
      </c>
      <c r="G48" s="16">
        <v>8.85</v>
      </c>
      <c r="H48" s="16">
        <v>1.9</v>
      </c>
      <c r="I48" s="16">
        <v>0.8</v>
      </c>
      <c r="J48" s="17">
        <v>0.84</v>
      </c>
    </row>
    <row r="49" spans="2:10" ht="57.75" customHeight="1" thickBot="1" x14ac:dyDescent="0.25">
      <c r="B49" s="18"/>
      <c r="C49" s="1143" t="s">
        <v>5</v>
      </c>
      <c r="D49" s="1143"/>
      <c r="E49" s="1144"/>
      <c r="F49" s="19" t="s">
        <v>534</v>
      </c>
      <c r="G49" s="20">
        <v>8.65</v>
      </c>
      <c r="H49" s="20" t="s">
        <v>535</v>
      </c>
      <c r="I49" s="20" t="s">
        <v>536</v>
      </c>
      <c r="J49" s="21">
        <v>0.06</v>
      </c>
    </row>
    <row r="50" spans="2:10" ht="13.2" x14ac:dyDescent="0.2"/>
  </sheetData>
  <sheetProtection algorithmName="SHA-512" hashValue="XHoS2fgEzD8V4IikRYgm9YM3MYfOcgzIjgtbQMGvq1IAUsXm8KoSs/NkXN4yoiI6qaWDNL32G7LFSLlOKhllCQ==" saltValue="gwlV7hvah7y5J5akaM8J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2026-03-17T02:36:14Z</cp:lastPrinted>
  <dcterms:created xsi:type="dcterms:W3CDTF">2026-02-23T07:56:01Z</dcterms:created>
  <dcterms:modified xsi:type="dcterms:W3CDTF">2026-03-18T07:24:49Z</dcterms:modified>
  <cp:category/>
</cp:coreProperties>
</file>