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給与係\050_臨時\080_年度末処理、年度途中講師入れ\R8\02県HP掲載資料\01_起案\"/>
    </mc:Choice>
  </mc:AlternateContent>
  <xr:revisionPtr revIDLastSave="0" documentId="13_ncr:1_{51A316E9-758D-46E2-863F-CA24AAAE8EEB}" xr6:coauthVersionLast="47" xr6:coauthVersionMax="47" xr10:uidLastSave="{00000000-0000-0000-0000-000000000000}"/>
  <workbookProtection workbookAlgorithmName="SHA-512" workbookHashValue="+n1RdMJDoiWgNmdRPYjM5h3fUhzrkabFSebMHeHbDHwpvoSiHPWDXCF/bbi84QsH2TPP8RuA09TlvwH1pheqbw==" workbookSaltValue="Lr0aPqjAv4UGeAePMJyiQw==" workbookSpinCount="100000" lockStructure="1"/>
  <bookViews>
    <workbookView xWindow="-120" yWindow="-120" windowWidth="29040" windowHeight="15720" firstSheet="1" activeTab="2" xr2:uid="{F32A7378-0CA9-43F7-B786-81E391741BEF}"/>
  </bookViews>
  <sheets>
    <sheet name="総務給実パワークエリ用" sheetId="22" state="hidden" r:id="rId1"/>
    <sheet name="様式" sheetId="27" r:id="rId2"/>
    <sheet name="記入例" sheetId="28" r:id="rId3"/>
    <sheet name="プルダウン" sheetId="8" state="hidden" r:id="rId4"/>
    <sheet name="換算率キー" sheetId="12" state="hidden" r:id="rId5"/>
    <sheet name="給与決定キー" sheetId="13" state="hidden" r:id="rId6"/>
    <sheet name="総務給実集計キー" sheetId="16" state="hidden" r:id="rId7"/>
    <sheet name="実月数" sheetId="18" state="hidden" r:id="rId8"/>
    <sheet name="給与sys取込用" sheetId="23" state="hidden" r:id="rId9"/>
  </sheets>
  <definedNames>
    <definedName name="_xlnm._FilterDatabase" localSheetId="4" hidden="1">換算率キー!$A$1:$K$199</definedName>
    <definedName name="_xlnm._FilterDatabase" localSheetId="2" hidden="1">記入例!$A$13:$L$13</definedName>
    <definedName name="_xlnm._FilterDatabase" localSheetId="6" hidden="1">総務給実集計キー!$A$1:$I$199</definedName>
    <definedName name="_xlnm._FilterDatabase" localSheetId="1" hidden="1">様式!$A$13:$L$13</definedName>
    <definedName name="_xlnm.Print_Area" localSheetId="3">プルダウン!$A$1</definedName>
    <definedName name="_xlnm.Print_Area" localSheetId="4">換算率キー!$A$1</definedName>
    <definedName name="_xlnm.Print_Area" localSheetId="2">記入例!$B$1:$U$101</definedName>
    <definedName name="_xlnm.Print_Area" localSheetId="8">給与sys取込用!$A$2</definedName>
    <definedName name="_xlnm.Print_Area" localSheetId="5">給与決定キー!$A$1</definedName>
    <definedName name="_xlnm.Print_Area" localSheetId="7">実月数!$M$1</definedName>
    <definedName name="_xlnm.Print_Area" localSheetId="0">総務給実パワークエリ用!$A$2</definedName>
    <definedName name="_xlnm.Print_Area" localSheetId="6">総務給実集計キー!$A$1</definedName>
    <definedName name="_xlnm.Print_Area" localSheetId="1">様式!$B$1:$U$86</definedName>
    <definedName name="_xlnm.Print_Titles" localSheetId="4">換算率キー!$1:$1</definedName>
    <definedName name="_xlnm.Print_Titles" localSheetId="2">記入例!$1:$13</definedName>
    <definedName name="_xlnm.Print_Titles" localSheetId="6">総務給実集計キー!$1:$1</definedName>
    <definedName name="_xlnm.Print_Titles" localSheetId="1">様式!$1:$13</definedName>
    <definedName name="その他">プルダウン!$E$6</definedName>
    <definedName name="栄養講師">プルダウン!$H$3</definedName>
    <definedName name="栄養職員">プルダウン!$H$6</definedName>
    <definedName name="学校事務">プルダウン!$H$4</definedName>
    <definedName name="給与負担区分">プルダウン!$I$2:$I$4</definedName>
    <definedName name="教員以外の公務員">プルダウン!$E$3:$G$3</definedName>
    <definedName name="教職免許種別">プルダウン!$C$2:$C$5</definedName>
    <definedName name="経歴区分">プルダウン!$D$2:$D$6</definedName>
    <definedName name="国公立・私立教員">プルダウン!$E$2:$G$2</definedName>
    <definedName name="採用区分">プルダウン!$K$2:$K$4</definedName>
    <definedName name="司書">プルダウン!$H$5</definedName>
    <definedName name="証明書類有無">プルダウン!$J$2:$J$3</definedName>
    <definedName name="職種">プルダウン!$H$2:$H$5</definedName>
    <definedName name="性別">プルダウン!$B$2:$B$3</definedName>
    <definedName name="通学">プルダウン!$E$5:$F$5</definedName>
    <definedName name="任用種別">プルダウン!$A$2:$A$12</definedName>
    <definedName name="民間企業・団体">プルダウン!$E$4:$G$4</definedName>
    <definedName name="養護講師">プルダウン!$H$2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72" i="27" l="1"/>
  <c r="O5" i="27"/>
  <c r="P5" i="27" s="1"/>
  <c r="R5" i="27" s="1"/>
  <c r="E72" i="27"/>
  <c r="H94" i="28"/>
  <c r="E87" i="28"/>
  <c r="J84" i="28"/>
  <c r="C91" i="28" s="1"/>
  <c r="S83" i="28"/>
  <c r="T83" i="28" s="1"/>
  <c r="R83" i="28"/>
  <c r="P83" i="28" s="1"/>
  <c r="O83" i="28"/>
  <c r="L83" i="28"/>
  <c r="A83" i="28"/>
  <c r="S82" i="28"/>
  <c r="T82" i="28" s="1"/>
  <c r="R82" i="28"/>
  <c r="P82" i="28" s="1"/>
  <c r="O82" i="28"/>
  <c r="L82" i="28"/>
  <c r="A82" i="28"/>
  <c r="S81" i="28"/>
  <c r="T81" i="28" s="1"/>
  <c r="R81" i="28"/>
  <c r="P81" i="28" s="1"/>
  <c r="O81" i="28"/>
  <c r="L81" i="28"/>
  <c r="A81" i="28"/>
  <c r="S80" i="28"/>
  <c r="T80" i="28" s="1"/>
  <c r="R80" i="28"/>
  <c r="P80" i="28" s="1"/>
  <c r="O80" i="28"/>
  <c r="L80" i="28"/>
  <c r="A80" i="28"/>
  <c r="S79" i="28"/>
  <c r="T79" i="28" s="1"/>
  <c r="R79" i="28"/>
  <c r="P79" i="28" s="1"/>
  <c r="O79" i="28"/>
  <c r="L79" i="28"/>
  <c r="A79" i="28"/>
  <c r="S78" i="28"/>
  <c r="T78" i="28" s="1"/>
  <c r="R78" i="28"/>
  <c r="P78" i="28" s="1"/>
  <c r="O78" i="28"/>
  <c r="L78" i="28"/>
  <c r="A78" i="28"/>
  <c r="S77" i="28"/>
  <c r="T77" i="28" s="1"/>
  <c r="R77" i="28"/>
  <c r="P77" i="28" s="1"/>
  <c r="O77" i="28"/>
  <c r="L77" i="28"/>
  <c r="A77" i="28"/>
  <c r="S76" i="28"/>
  <c r="T76" i="28" s="1"/>
  <c r="R76" i="28"/>
  <c r="P76" i="28" s="1"/>
  <c r="O76" i="28"/>
  <c r="L76" i="28"/>
  <c r="A76" i="28"/>
  <c r="S75" i="28"/>
  <c r="T75" i="28" s="1"/>
  <c r="R75" i="28"/>
  <c r="P75" i="28" s="1"/>
  <c r="O75" i="28"/>
  <c r="L75" i="28"/>
  <c r="A75" i="28"/>
  <c r="S74" i="28"/>
  <c r="T74" i="28" s="1"/>
  <c r="R74" i="28"/>
  <c r="P74" i="28" s="1"/>
  <c r="O74" i="28"/>
  <c r="L74" i="28"/>
  <c r="A74" i="28"/>
  <c r="S73" i="28"/>
  <c r="T73" i="28" s="1"/>
  <c r="R73" i="28"/>
  <c r="P73" i="28" s="1"/>
  <c r="O73" i="28"/>
  <c r="L73" i="28"/>
  <c r="A73" i="28"/>
  <c r="S72" i="28"/>
  <c r="T72" i="28" s="1"/>
  <c r="R72" i="28"/>
  <c r="P72" i="28" s="1"/>
  <c r="O72" i="28"/>
  <c r="L72" i="28"/>
  <c r="A72" i="28"/>
  <c r="S71" i="28"/>
  <c r="T71" i="28" s="1"/>
  <c r="R71" i="28"/>
  <c r="P71" i="28" s="1"/>
  <c r="O71" i="28"/>
  <c r="L71" i="28"/>
  <c r="A71" i="28"/>
  <c r="S70" i="28"/>
  <c r="T70" i="28" s="1"/>
  <c r="R70" i="28"/>
  <c r="P70" i="28" s="1"/>
  <c r="O70" i="28"/>
  <c r="L70" i="28"/>
  <c r="A70" i="28"/>
  <c r="S69" i="28"/>
  <c r="T69" i="28" s="1"/>
  <c r="R69" i="28"/>
  <c r="P69" i="28" s="1"/>
  <c r="O69" i="28"/>
  <c r="L69" i="28"/>
  <c r="A69" i="28"/>
  <c r="S68" i="28"/>
  <c r="T68" i="28" s="1"/>
  <c r="R68" i="28"/>
  <c r="P68" i="28" s="1"/>
  <c r="O68" i="28"/>
  <c r="L68" i="28"/>
  <c r="A68" i="28"/>
  <c r="S67" i="28"/>
  <c r="T67" i="28" s="1"/>
  <c r="R67" i="28"/>
  <c r="P67" i="28" s="1"/>
  <c r="O67" i="28"/>
  <c r="L67" i="28"/>
  <c r="A67" i="28"/>
  <c r="S66" i="28"/>
  <c r="T66" i="28" s="1"/>
  <c r="R66" i="28"/>
  <c r="P66" i="28" s="1"/>
  <c r="O66" i="28"/>
  <c r="L66" i="28"/>
  <c r="A66" i="28"/>
  <c r="S65" i="28"/>
  <c r="T65" i="28" s="1"/>
  <c r="R65" i="28"/>
  <c r="P65" i="28" s="1"/>
  <c r="O65" i="28"/>
  <c r="L65" i="28"/>
  <c r="A65" i="28"/>
  <c r="S64" i="28"/>
  <c r="T64" i="28" s="1"/>
  <c r="R64" i="28"/>
  <c r="P64" i="28" s="1"/>
  <c r="O64" i="28"/>
  <c r="L64" i="28"/>
  <c r="A64" i="28"/>
  <c r="S63" i="28"/>
  <c r="T63" i="28" s="1"/>
  <c r="R63" i="28"/>
  <c r="P63" i="28" s="1"/>
  <c r="O63" i="28"/>
  <c r="L63" i="28"/>
  <c r="A63" i="28"/>
  <c r="S62" i="28"/>
  <c r="T62" i="28" s="1"/>
  <c r="R62" i="28"/>
  <c r="P62" i="28" s="1"/>
  <c r="O62" i="28"/>
  <c r="L62" i="28"/>
  <c r="A62" i="28"/>
  <c r="S61" i="28"/>
  <c r="T61" i="28" s="1"/>
  <c r="R61" i="28"/>
  <c r="P61" i="28" s="1"/>
  <c r="O61" i="28"/>
  <c r="L61" i="28"/>
  <c r="A61" i="28"/>
  <c r="S60" i="28"/>
  <c r="T60" i="28" s="1"/>
  <c r="R60" i="28"/>
  <c r="P60" i="28" s="1"/>
  <c r="O60" i="28"/>
  <c r="L60" i="28"/>
  <c r="A60" i="28"/>
  <c r="S59" i="28"/>
  <c r="T59" i="28" s="1"/>
  <c r="R59" i="28"/>
  <c r="P59" i="28" s="1"/>
  <c r="O59" i="28"/>
  <c r="L59" i="28"/>
  <c r="A59" i="28"/>
  <c r="S58" i="28"/>
  <c r="T58" i="28" s="1"/>
  <c r="R58" i="28"/>
  <c r="P58" i="28" s="1"/>
  <c r="O58" i="28"/>
  <c r="L58" i="28"/>
  <c r="A58" i="28"/>
  <c r="S57" i="28"/>
  <c r="T57" i="28" s="1"/>
  <c r="R57" i="28"/>
  <c r="P57" i="28" s="1"/>
  <c r="O57" i="28"/>
  <c r="L57" i="28"/>
  <c r="A57" i="28"/>
  <c r="S56" i="28"/>
  <c r="T56" i="28" s="1"/>
  <c r="R56" i="28"/>
  <c r="P56" i="28" s="1"/>
  <c r="O56" i="28"/>
  <c r="L56" i="28"/>
  <c r="A56" i="28"/>
  <c r="S55" i="28"/>
  <c r="T55" i="28" s="1"/>
  <c r="R55" i="28"/>
  <c r="P55" i="28" s="1"/>
  <c r="O55" i="28"/>
  <c r="L55" i="28"/>
  <c r="A55" i="28"/>
  <c r="S54" i="28"/>
  <c r="T54" i="28" s="1"/>
  <c r="R54" i="28"/>
  <c r="P54" i="28" s="1"/>
  <c r="O54" i="28"/>
  <c r="L54" i="28"/>
  <c r="A54" i="28"/>
  <c r="S53" i="28"/>
  <c r="T53" i="28" s="1"/>
  <c r="R53" i="28"/>
  <c r="P53" i="28" s="1"/>
  <c r="O53" i="28"/>
  <c r="L53" i="28"/>
  <c r="A53" i="28"/>
  <c r="S52" i="28"/>
  <c r="T52" i="28" s="1"/>
  <c r="R52" i="28"/>
  <c r="P52" i="28" s="1"/>
  <c r="O52" i="28"/>
  <c r="L52" i="28"/>
  <c r="A52" i="28"/>
  <c r="S51" i="28"/>
  <c r="T51" i="28" s="1"/>
  <c r="R51" i="28"/>
  <c r="P51" i="28" s="1"/>
  <c r="O51" i="28"/>
  <c r="L51" i="28"/>
  <c r="A51" i="28"/>
  <c r="S50" i="28"/>
  <c r="T50" i="28" s="1"/>
  <c r="R50" i="28"/>
  <c r="P50" i="28" s="1"/>
  <c r="O50" i="28"/>
  <c r="L50" i="28"/>
  <c r="A50" i="28"/>
  <c r="S49" i="28"/>
  <c r="T49" i="28" s="1"/>
  <c r="R49" i="28"/>
  <c r="P49" i="28" s="1"/>
  <c r="O49" i="28"/>
  <c r="L49" i="28"/>
  <c r="A49" i="28"/>
  <c r="S48" i="28"/>
  <c r="T48" i="28" s="1"/>
  <c r="R48" i="28"/>
  <c r="P48" i="28" s="1"/>
  <c r="O48" i="28"/>
  <c r="L48" i="28"/>
  <c r="A48" i="28"/>
  <c r="S47" i="28"/>
  <c r="T47" i="28" s="1"/>
  <c r="R47" i="28"/>
  <c r="P47" i="28" s="1"/>
  <c r="O47" i="28"/>
  <c r="L47" i="28"/>
  <c r="A47" i="28"/>
  <c r="S46" i="28"/>
  <c r="T46" i="28" s="1"/>
  <c r="R46" i="28"/>
  <c r="P46" i="28" s="1"/>
  <c r="O46" i="28"/>
  <c r="L46" i="28"/>
  <c r="A46" i="28"/>
  <c r="S45" i="28"/>
  <c r="T45" i="28" s="1"/>
  <c r="R45" i="28"/>
  <c r="P45" i="28" s="1"/>
  <c r="O45" i="28"/>
  <c r="L45" i="28"/>
  <c r="A45" i="28"/>
  <c r="S44" i="28"/>
  <c r="T44" i="28" s="1"/>
  <c r="R44" i="28"/>
  <c r="P44" i="28" s="1"/>
  <c r="O44" i="28"/>
  <c r="L44" i="28"/>
  <c r="A44" i="28"/>
  <c r="S43" i="28"/>
  <c r="T43" i="28" s="1"/>
  <c r="R43" i="28"/>
  <c r="P43" i="28" s="1"/>
  <c r="O43" i="28"/>
  <c r="L43" i="28"/>
  <c r="A43" i="28"/>
  <c r="S42" i="28"/>
  <c r="T42" i="28" s="1"/>
  <c r="R42" i="28"/>
  <c r="P42" i="28" s="1"/>
  <c r="O42" i="28"/>
  <c r="L42" i="28"/>
  <c r="A42" i="28"/>
  <c r="S41" i="28"/>
  <c r="T41" i="28" s="1"/>
  <c r="R41" i="28"/>
  <c r="P41" i="28" s="1"/>
  <c r="O41" i="28"/>
  <c r="L41" i="28"/>
  <c r="A41" i="28"/>
  <c r="S40" i="28"/>
  <c r="T40" i="28" s="1"/>
  <c r="R40" i="28"/>
  <c r="P40" i="28" s="1"/>
  <c r="O40" i="28"/>
  <c r="L40" i="28"/>
  <c r="A40" i="28"/>
  <c r="S39" i="28"/>
  <c r="T39" i="28" s="1"/>
  <c r="R39" i="28"/>
  <c r="P39" i="28" s="1"/>
  <c r="O39" i="28"/>
  <c r="L39" i="28"/>
  <c r="A39" i="28"/>
  <c r="S38" i="28"/>
  <c r="T38" i="28" s="1"/>
  <c r="R38" i="28"/>
  <c r="P38" i="28" s="1"/>
  <c r="O38" i="28"/>
  <c r="L38" i="28"/>
  <c r="A38" i="28"/>
  <c r="S37" i="28"/>
  <c r="T37" i="28" s="1"/>
  <c r="R37" i="28"/>
  <c r="P37" i="28" s="1"/>
  <c r="O37" i="28"/>
  <c r="L37" i="28"/>
  <c r="A37" i="28"/>
  <c r="S36" i="28"/>
  <c r="T36" i="28" s="1"/>
  <c r="R36" i="28"/>
  <c r="P36" i="28" s="1"/>
  <c r="O36" i="28"/>
  <c r="L36" i="28"/>
  <c r="A36" i="28"/>
  <c r="S35" i="28"/>
  <c r="T35" i="28" s="1"/>
  <c r="R35" i="28"/>
  <c r="P35" i="28" s="1"/>
  <c r="O35" i="28"/>
  <c r="L35" i="28"/>
  <c r="A35" i="28"/>
  <c r="S34" i="28"/>
  <c r="T34" i="28" s="1"/>
  <c r="R34" i="28"/>
  <c r="P34" i="28" s="1"/>
  <c r="O34" i="28"/>
  <c r="L34" i="28"/>
  <c r="A34" i="28"/>
  <c r="S33" i="28"/>
  <c r="T33" i="28" s="1"/>
  <c r="R33" i="28"/>
  <c r="P33" i="28" s="1"/>
  <c r="O33" i="28"/>
  <c r="L33" i="28"/>
  <c r="A33" i="28"/>
  <c r="S32" i="28"/>
  <c r="T32" i="28" s="1"/>
  <c r="R32" i="28"/>
  <c r="P32" i="28" s="1"/>
  <c r="O32" i="28"/>
  <c r="L32" i="28"/>
  <c r="A32" i="28"/>
  <c r="S31" i="28"/>
  <c r="T31" i="28" s="1"/>
  <c r="R31" i="28"/>
  <c r="P31" i="28" s="1"/>
  <c r="O31" i="28"/>
  <c r="L31" i="28"/>
  <c r="A31" i="28"/>
  <c r="S30" i="28"/>
  <c r="T30" i="28" s="1"/>
  <c r="R30" i="28"/>
  <c r="P30" i="28" s="1"/>
  <c r="O30" i="28"/>
  <c r="L30" i="28"/>
  <c r="A30" i="28"/>
  <c r="S29" i="28"/>
  <c r="T29" i="28" s="1"/>
  <c r="R29" i="28"/>
  <c r="P29" i="28" s="1"/>
  <c r="O29" i="28"/>
  <c r="L29" i="28"/>
  <c r="A29" i="28"/>
  <c r="S28" i="28"/>
  <c r="T28" i="28" s="1"/>
  <c r="R28" i="28"/>
  <c r="P28" i="28" s="1"/>
  <c r="O28" i="28"/>
  <c r="L28" i="28"/>
  <c r="A28" i="28"/>
  <c r="S27" i="28"/>
  <c r="T27" i="28" s="1"/>
  <c r="R27" i="28"/>
  <c r="P27" i="28" s="1"/>
  <c r="O27" i="28"/>
  <c r="L27" i="28"/>
  <c r="A27" i="28"/>
  <c r="S26" i="28"/>
  <c r="T26" i="28" s="1"/>
  <c r="R26" i="28"/>
  <c r="P26" i="28" s="1"/>
  <c r="O26" i="28"/>
  <c r="L26" i="28"/>
  <c r="A26" i="28"/>
  <c r="S25" i="28"/>
  <c r="T25" i="28" s="1"/>
  <c r="R25" i="28"/>
  <c r="P25" i="28" s="1"/>
  <c r="O25" i="28"/>
  <c r="L25" i="28"/>
  <c r="A25" i="28"/>
  <c r="S24" i="28"/>
  <c r="T24" i="28" s="1"/>
  <c r="R24" i="28"/>
  <c r="P24" i="28" s="1"/>
  <c r="O24" i="28"/>
  <c r="L24" i="28"/>
  <c r="A24" i="28"/>
  <c r="S23" i="28"/>
  <c r="T23" i="28" s="1"/>
  <c r="R23" i="28"/>
  <c r="P23" i="28" s="1"/>
  <c r="O23" i="28"/>
  <c r="L23" i="28"/>
  <c r="A23" i="28"/>
  <c r="S22" i="28"/>
  <c r="T22" i="28" s="1"/>
  <c r="R22" i="28"/>
  <c r="P22" i="28" s="1"/>
  <c r="O22" i="28"/>
  <c r="L22" i="28"/>
  <c r="A22" i="28"/>
  <c r="S21" i="28"/>
  <c r="T21" i="28" s="1"/>
  <c r="R21" i="28"/>
  <c r="P21" i="28" s="1"/>
  <c r="O21" i="28"/>
  <c r="L21" i="28"/>
  <c r="A21" i="28"/>
  <c r="S20" i="28"/>
  <c r="T20" i="28" s="1"/>
  <c r="R20" i="28"/>
  <c r="P20" i="28" s="1"/>
  <c r="O20" i="28"/>
  <c r="L20" i="28"/>
  <c r="A20" i="28"/>
  <c r="S19" i="28"/>
  <c r="T19" i="28" s="1"/>
  <c r="R19" i="28"/>
  <c r="P19" i="28" s="1"/>
  <c r="O19" i="28"/>
  <c r="L19" i="28"/>
  <c r="A19" i="28"/>
  <c r="S18" i="28"/>
  <c r="T18" i="28" s="1"/>
  <c r="R18" i="28"/>
  <c r="P18" i="28" s="1"/>
  <c r="O18" i="28"/>
  <c r="L18" i="28"/>
  <c r="A18" i="28"/>
  <c r="S17" i="28"/>
  <c r="T17" i="28" s="1"/>
  <c r="R17" i="28"/>
  <c r="P17" i="28" s="1"/>
  <c r="O17" i="28"/>
  <c r="L17" i="28"/>
  <c r="A17" i="28"/>
  <c r="S16" i="28"/>
  <c r="T16" i="28" s="1"/>
  <c r="R16" i="28"/>
  <c r="P16" i="28" s="1"/>
  <c r="O16" i="28"/>
  <c r="L16" i="28"/>
  <c r="A16" i="28"/>
  <c r="S15" i="28"/>
  <c r="T15" i="28" s="1"/>
  <c r="R15" i="28"/>
  <c r="P15" i="28" s="1"/>
  <c r="O15" i="28"/>
  <c r="L15" i="28"/>
  <c r="A15" i="28"/>
  <c r="S14" i="28"/>
  <c r="T14" i="28" s="1"/>
  <c r="R14" i="28"/>
  <c r="P14" i="28" s="1"/>
  <c r="O14" i="28"/>
  <c r="L14" i="28"/>
  <c r="O5" i="28"/>
  <c r="P5" i="28" s="1"/>
  <c r="C279" i="16"/>
  <c r="C278" i="16"/>
  <c r="C277" i="16"/>
  <c r="C276" i="16"/>
  <c r="C275" i="16"/>
  <c r="C274" i="16"/>
  <c r="C273" i="16"/>
  <c r="C272" i="16"/>
  <c r="C271" i="16"/>
  <c r="C270" i="16"/>
  <c r="C269" i="16"/>
  <c r="C268" i="16"/>
  <c r="C267" i="16"/>
  <c r="C266" i="16"/>
  <c r="C265" i="16"/>
  <c r="C264" i="16"/>
  <c r="C263" i="16"/>
  <c r="C262" i="16"/>
  <c r="C261" i="16"/>
  <c r="C260" i="16"/>
  <c r="C259" i="16"/>
  <c r="C258" i="16"/>
  <c r="C257" i="16"/>
  <c r="C256" i="16"/>
  <c r="C236" i="16"/>
  <c r="C235" i="16"/>
  <c r="C234" i="16"/>
  <c r="C233" i="16"/>
  <c r="C232" i="16"/>
  <c r="C231" i="16"/>
  <c r="C230" i="16"/>
  <c r="C229" i="16"/>
  <c r="C228" i="16"/>
  <c r="C208" i="16"/>
  <c r="C207" i="16"/>
  <c r="C206" i="16"/>
  <c r="C205" i="16"/>
  <c r="C204" i="16"/>
  <c r="C203" i="16"/>
  <c r="C202" i="16"/>
  <c r="C201" i="16"/>
  <c r="C200" i="16"/>
  <c r="C180" i="16"/>
  <c r="C179" i="16"/>
  <c r="C178" i="16"/>
  <c r="C177" i="16"/>
  <c r="C176" i="16"/>
  <c r="C175" i="16"/>
  <c r="C174" i="16"/>
  <c r="C173" i="16"/>
  <c r="C172" i="16"/>
  <c r="C255" i="16"/>
  <c r="C254" i="16"/>
  <c r="C253" i="16"/>
  <c r="C252" i="16"/>
  <c r="C251" i="16"/>
  <c r="C250" i="16"/>
  <c r="C249" i="16"/>
  <c r="C248" i="16"/>
  <c r="C247" i="16"/>
  <c r="C246" i="16"/>
  <c r="C245" i="16"/>
  <c r="C244" i="16"/>
  <c r="C243" i="16"/>
  <c r="C242" i="16"/>
  <c r="C241" i="16"/>
  <c r="C240" i="16"/>
  <c r="C239" i="16"/>
  <c r="C238" i="16"/>
  <c r="C237" i="16"/>
  <c r="C227" i="16"/>
  <c r="C226" i="16"/>
  <c r="C225" i="16"/>
  <c r="C224" i="16"/>
  <c r="C223" i="16"/>
  <c r="C222" i="16"/>
  <c r="C221" i="16"/>
  <c r="C220" i="16"/>
  <c r="C219" i="16"/>
  <c r="C218" i="16"/>
  <c r="C217" i="16"/>
  <c r="C216" i="16"/>
  <c r="C215" i="16"/>
  <c r="C214" i="16"/>
  <c r="C213" i="16"/>
  <c r="C212" i="16"/>
  <c r="C211" i="16"/>
  <c r="C210" i="16"/>
  <c r="C209" i="16"/>
  <c r="E11" i="13"/>
  <c r="E12" i="13"/>
  <c r="E13" i="13"/>
  <c r="E14" i="13"/>
  <c r="E15" i="13"/>
  <c r="E16" i="13"/>
  <c r="E10" i="13"/>
  <c r="C227" i="12"/>
  <c r="C226" i="12"/>
  <c r="C225" i="12"/>
  <c r="C224" i="12"/>
  <c r="C223" i="12"/>
  <c r="C222" i="12"/>
  <c r="C221" i="12"/>
  <c r="C220" i="12"/>
  <c r="C219" i="12"/>
  <c r="C218" i="12"/>
  <c r="C217" i="12"/>
  <c r="C216" i="12"/>
  <c r="C215" i="12"/>
  <c r="C214" i="12"/>
  <c r="C213" i="12"/>
  <c r="C212" i="12"/>
  <c r="C211" i="12"/>
  <c r="C210" i="12"/>
  <c r="C209" i="12"/>
  <c r="C208" i="12"/>
  <c r="C207" i="12"/>
  <c r="C206" i="12"/>
  <c r="C205" i="12"/>
  <c r="C204" i="12"/>
  <c r="C203" i="12"/>
  <c r="C202" i="12"/>
  <c r="C201" i="12"/>
  <c r="C200" i="12"/>
  <c r="R14" i="27"/>
  <c r="S14" i="27"/>
  <c r="E87" i="13"/>
  <c r="E88" i="13"/>
  <c r="E89" i="13"/>
  <c r="E90" i="13"/>
  <c r="E91" i="13"/>
  <c r="E92" i="13"/>
  <c r="E93" i="13"/>
  <c r="E86" i="13"/>
  <c r="E81" i="13"/>
  <c r="E82" i="13"/>
  <c r="E83" i="13"/>
  <c r="E84" i="13"/>
  <c r="E85" i="13"/>
  <c r="E80" i="13"/>
  <c r="E74" i="13"/>
  <c r="E75" i="13"/>
  <c r="E76" i="13"/>
  <c r="E77" i="13"/>
  <c r="E78" i="13"/>
  <c r="E79" i="13"/>
  <c r="E73" i="13"/>
  <c r="E67" i="13"/>
  <c r="E68" i="13"/>
  <c r="E69" i="13"/>
  <c r="E70" i="13"/>
  <c r="E71" i="13"/>
  <c r="E72" i="13"/>
  <c r="E66" i="13"/>
  <c r="E60" i="13"/>
  <c r="E61" i="13"/>
  <c r="E62" i="13"/>
  <c r="E63" i="13"/>
  <c r="E64" i="13"/>
  <c r="E65" i="13"/>
  <c r="E59" i="13"/>
  <c r="E53" i="13"/>
  <c r="E54" i="13"/>
  <c r="E55" i="13"/>
  <c r="E56" i="13"/>
  <c r="E57" i="13"/>
  <c r="E58" i="13"/>
  <c r="E52" i="13"/>
  <c r="E46" i="13"/>
  <c r="E47" i="13"/>
  <c r="E48" i="13"/>
  <c r="E49" i="13"/>
  <c r="E50" i="13"/>
  <c r="E51" i="13"/>
  <c r="E45" i="13"/>
  <c r="E39" i="13"/>
  <c r="E40" i="13"/>
  <c r="E41" i="13"/>
  <c r="E42" i="13"/>
  <c r="E43" i="13"/>
  <c r="E44" i="13"/>
  <c r="E38" i="13"/>
  <c r="E32" i="13"/>
  <c r="E33" i="13"/>
  <c r="E34" i="13"/>
  <c r="E35" i="13"/>
  <c r="E36" i="13"/>
  <c r="E37" i="13"/>
  <c r="E31" i="13"/>
  <c r="E25" i="13"/>
  <c r="E26" i="13"/>
  <c r="E27" i="13"/>
  <c r="E28" i="13"/>
  <c r="E29" i="13"/>
  <c r="E30" i="13"/>
  <c r="E24" i="13"/>
  <c r="E18" i="13"/>
  <c r="E19" i="13"/>
  <c r="E20" i="13"/>
  <c r="E21" i="13"/>
  <c r="E22" i="13"/>
  <c r="E23" i="13"/>
  <c r="E17" i="13"/>
  <c r="E9" i="13"/>
  <c r="E8" i="13"/>
  <c r="E7" i="13"/>
  <c r="E6" i="13"/>
  <c r="E5" i="13"/>
  <c r="E4" i="13"/>
  <c r="E3" i="13"/>
  <c r="F72" i="27" l="1"/>
  <c r="L84" i="28"/>
  <c r="D91" i="28" s="1"/>
  <c r="R7" i="28"/>
  <c r="R9" i="28"/>
  <c r="S5" i="28"/>
  <c r="M100" i="28"/>
  <c r="Q15" i="28"/>
  <c r="Q19" i="28"/>
  <c r="Q23" i="28"/>
  <c r="Q27" i="28"/>
  <c r="Q31" i="28"/>
  <c r="Q35" i="28"/>
  <c r="Q39" i="28"/>
  <c r="Q43" i="28"/>
  <c r="Q47" i="28"/>
  <c r="Q51" i="28"/>
  <c r="Q55" i="28"/>
  <c r="Q59" i="28"/>
  <c r="Q63" i="28"/>
  <c r="Q67" i="28"/>
  <c r="Q71" i="28"/>
  <c r="Q75" i="28"/>
  <c r="Q79" i="28"/>
  <c r="Q83" i="28"/>
  <c r="E93" i="28"/>
  <c r="H93" i="28" s="1"/>
  <c r="E91" i="28"/>
  <c r="H91" i="28" s="1"/>
  <c r="Q14" i="28"/>
  <c r="Q18" i="28"/>
  <c r="Q22" i="28"/>
  <c r="Q26" i="28"/>
  <c r="Q30" i="28"/>
  <c r="Q34" i="28"/>
  <c r="Q38" i="28"/>
  <c r="Q42" i="28"/>
  <c r="Q46" i="28"/>
  <c r="Q50" i="28"/>
  <c r="Q54" i="28"/>
  <c r="Q58" i="28"/>
  <c r="Q62" i="28"/>
  <c r="Q66" i="28"/>
  <c r="Q70" i="28"/>
  <c r="Q74" i="28"/>
  <c r="Q78" i="28"/>
  <c r="Q82" i="28"/>
  <c r="Q17" i="28"/>
  <c r="Q21" i="28"/>
  <c r="Q25" i="28"/>
  <c r="Q29" i="28"/>
  <c r="Q33" i="28"/>
  <c r="Q37" i="28"/>
  <c r="Q41" i="28"/>
  <c r="Q45" i="28"/>
  <c r="Q49" i="28"/>
  <c r="Q53" i="28"/>
  <c r="Q57" i="28"/>
  <c r="Q61" i="28"/>
  <c r="Q65" i="28"/>
  <c r="Q69" i="28"/>
  <c r="Q73" i="28"/>
  <c r="Q77" i="28"/>
  <c r="Q81" i="28"/>
  <c r="Q16" i="28"/>
  <c r="Q20" i="28"/>
  <c r="Q24" i="28"/>
  <c r="Q28" i="28"/>
  <c r="Q32" i="28"/>
  <c r="Q36" i="28"/>
  <c r="Q40" i="28"/>
  <c r="Q44" i="28"/>
  <c r="Q48" i="28"/>
  <c r="Q52" i="28"/>
  <c r="Q56" i="28"/>
  <c r="Q60" i="28"/>
  <c r="Q64" i="28"/>
  <c r="Q68" i="28"/>
  <c r="Q72" i="28"/>
  <c r="Q76" i="28"/>
  <c r="Q80" i="28"/>
  <c r="R6" i="28"/>
  <c r="S9" i="28"/>
  <c r="S7" i="28"/>
  <c r="O9" i="28" s="1"/>
  <c r="F87" i="28"/>
  <c r="R8" i="28"/>
  <c r="C100" i="28"/>
  <c r="S8" i="28"/>
  <c r="D100" i="28"/>
  <c r="R5" i="28"/>
  <c r="E100" i="28"/>
  <c r="F100" i="28"/>
  <c r="G100" i="28"/>
  <c r="S6" i="28"/>
  <c r="J100" i="28"/>
  <c r="C264" i="12"/>
  <c r="C263" i="12"/>
  <c r="C262" i="12"/>
  <c r="C261" i="12"/>
  <c r="C260" i="12"/>
  <c r="C259" i="12"/>
  <c r="C258" i="12"/>
  <c r="C257" i="12"/>
  <c r="C256" i="12"/>
  <c r="C236" i="12"/>
  <c r="C235" i="12"/>
  <c r="C234" i="12"/>
  <c r="C233" i="12"/>
  <c r="C232" i="12"/>
  <c r="C231" i="12"/>
  <c r="C230" i="12"/>
  <c r="C229" i="12"/>
  <c r="C228" i="12"/>
  <c r="C172" i="12"/>
  <c r="C173" i="12"/>
  <c r="C174" i="12"/>
  <c r="C175" i="12"/>
  <c r="C176" i="12"/>
  <c r="C177" i="12"/>
  <c r="C178" i="12"/>
  <c r="C179" i="12"/>
  <c r="C180" i="12"/>
  <c r="C181" i="12"/>
  <c r="C182" i="12"/>
  <c r="C183" i="12"/>
  <c r="C184" i="12"/>
  <c r="E92" i="28" l="1"/>
  <c r="H92" i="28" s="1"/>
  <c r="I91" i="28" s="1"/>
  <c r="C279" i="12"/>
  <c r="C278" i="12"/>
  <c r="C277" i="12"/>
  <c r="C276" i="12"/>
  <c r="C275" i="12"/>
  <c r="C274" i="12"/>
  <c r="C273" i="12"/>
  <c r="C272" i="12"/>
  <c r="C271" i="12"/>
  <c r="C270" i="12"/>
  <c r="C269" i="12"/>
  <c r="C268" i="12"/>
  <c r="C267" i="12"/>
  <c r="C266" i="12"/>
  <c r="C265" i="12"/>
  <c r="C255" i="12"/>
  <c r="C254" i="12"/>
  <c r="C253" i="12"/>
  <c r="C252" i="12"/>
  <c r="C251" i="12"/>
  <c r="C250" i="12"/>
  <c r="C249" i="12"/>
  <c r="C248" i="12"/>
  <c r="C247" i="12"/>
  <c r="C246" i="12"/>
  <c r="C245" i="12"/>
  <c r="C244" i="12"/>
  <c r="C243" i="12"/>
  <c r="C242" i="12"/>
  <c r="C241" i="12"/>
  <c r="C240" i="12"/>
  <c r="C239" i="12"/>
  <c r="C238" i="12"/>
  <c r="C237" i="12"/>
  <c r="L90" i="28" l="1"/>
  <c r="L91" i="28" s="1"/>
  <c r="L92" i="28" s="1"/>
  <c r="N92" i="28" s="1"/>
  <c r="C3" i="12"/>
  <c r="C4" i="12"/>
  <c r="C5" i="12"/>
  <c r="C6" i="12"/>
  <c r="C7" i="12"/>
  <c r="C8" i="12"/>
  <c r="C9" i="12"/>
  <c r="C10" i="12"/>
  <c r="C11" i="12"/>
  <c r="C12" i="12"/>
  <c r="C13" i="12"/>
  <c r="C14" i="12"/>
  <c r="C15" i="12"/>
  <c r="C16" i="12"/>
  <c r="C17" i="12"/>
  <c r="C18" i="12"/>
  <c r="C19" i="12"/>
  <c r="C20" i="12"/>
  <c r="C21" i="12"/>
  <c r="C22" i="12"/>
  <c r="C23" i="12"/>
  <c r="C24" i="12"/>
  <c r="C25" i="12"/>
  <c r="C26" i="12"/>
  <c r="C27" i="12"/>
  <c r="C28" i="12"/>
  <c r="C29" i="12"/>
  <c r="C30" i="12"/>
  <c r="C31" i="12"/>
  <c r="C32" i="12"/>
  <c r="C33" i="12"/>
  <c r="C34" i="12"/>
  <c r="C35" i="12"/>
  <c r="C36" i="12"/>
  <c r="C37" i="12"/>
  <c r="C38" i="12"/>
  <c r="C39" i="12"/>
  <c r="C40" i="12"/>
  <c r="C41" i="12"/>
  <c r="C42" i="12"/>
  <c r="C43" i="12"/>
  <c r="C44" i="12"/>
  <c r="C45" i="12"/>
  <c r="C46" i="12"/>
  <c r="C47" i="12"/>
  <c r="C48" i="12"/>
  <c r="C49" i="12"/>
  <c r="C50" i="12"/>
  <c r="C51" i="12"/>
  <c r="C52" i="12"/>
  <c r="C53" i="12"/>
  <c r="C54" i="12"/>
  <c r="C55" i="12"/>
  <c r="C56" i="12"/>
  <c r="C57" i="12"/>
  <c r="C58" i="12"/>
  <c r="C59" i="12"/>
  <c r="C60" i="12"/>
  <c r="C61" i="12"/>
  <c r="C62" i="12"/>
  <c r="C63" i="12"/>
  <c r="C64" i="12"/>
  <c r="C65" i="12"/>
  <c r="C66" i="12"/>
  <c r="C67" i="12"/>
  <c r="C68" i="12"/>
  <c r="C69" i="12"/>
  <c r="C70" i="12"/>
  <c r="C71" i="12"/>
  <c r="C72" i="12"/>
  <c r="C73" i="12"/>
  <c r="C74" i="12"/>
  <c r="C75" i="12"/>
  <c r="C76" i="12"/>
  <c r="C77" i="12"/>
  <c r="C78" i="12"/>
  <c r="C79" i="12"/>
  <c r="C80" i="12"/>
  <c r="C81" i="12"/>
  <c r="C82" i="12"/>
  <c r="C83" i="12"/>
  <c r="C84" i="12"/>
  <c r="C85" i="12"/>
  <c r="C86" i="12"/>
  <c r="C87" i="12"/>
  <c r="C88" i="12"/>
  <c r="C89" i="12"/>
  <c r="C90" i="12"/>
  <c r="C91" i="12"/>
  <c r="C92" i="12"/>
  <c r="C93" i="12"/>
  <c r="C94" i="12"/>
  <c r="C95" i="12"/>
  <c r="C96" i="12"/>
  <c r="C97" i="12"/>
  <c r="C98" i="12"/>
  <c r="C99" i="12"/>
  <c r="C100" i="12"/>
  <c r="C101" i="12"/>
  <c r="C102" i="12"/>
  <c r="C103" i="12"/>
  <c r="C104" i="12"/>
  <c r="C105" i="12"/>
  <c r="C106" i="12"/>
  <c r="C107" i="12"/>
  <c r="C108" i="12"/>
  <c r="C109" i="12"/>
  <c r="C110" i="12"/>
  <c r="C111" i="12"/>
  <c r="C112" i="12"/>
  <c r="C113" i="12"/>
  <c r="C114" i="12"/>
  <c r="C115" i="12"/>
  <c r="C116" i="12"/>
  <c r="C117" i="12"/>
  <c r="C118" i="12"/>
  <c r="C119" i="12"/>
  <c r="C120" i="12"/>
  <c r="C121" i="12"/>
  <c r="C122" i="12"/>
  <c r="C123" i="12"/>
  <c r="C124" i="12"/>
  <c r="C125" i="12"/>
  <c r="C126" i="12"/>
  <c r="C127" i="12"/>
  <c r="C128" i="12"/>
  <c r="C129" i="12"/>
  <c r="C130" i="12"/>
  <c r="C131" i="12"/>
  <c r="C132" i="12"/>
  <c r="C133" i="12"/>
  <c r="C134" i="12"/>
  <c r="C135" i="12"/>
  <c r="C136" i="12"/>
  <c r="C137" i="12"/>
  <c r="C138" i="12"/>
  <c r="C139" i="12"/>
  <c r="C140" i="12"/>
  <c r="C141" i="12"/>
  <c r="C142" i="12"/>
  <c r="C143" i="12"/>
  <c r="C144" i="12"/>
  <c r="C145" i="12"/>
  <c r="C146" i="12"/>
  <c r="C147" i="12"/>
  <c r="C148" i="12"/>
  <c r="C149" i="12"/>
  <c r="C150" i="12"/>
  <c r="C151" i="12"/>
  <c r="C152" i="12"/>
  <c r="C153" i="12"/>
  <c r="C154" i="12"/>
  <c r="C155" i="12"/>
  <c r="C156" i="12"/>
  <c r="C157" i="12"/>
  <c r="C158" i="12"/>
  <c r="C159" i="12"/>
  <c r="C160" i="12"/>
  <c r="C161" i="12"/>
  <c r="C162" i="12"/>
  <c r="C163" i="12"/>
  <c r="C164" i="12"/>
  <c r="C165" i="12"/>
  <c r="C166" i="12"/>
  <c r="C167" i="12"/>
  <c r="C168" i="12"/>
  <c r="C169" i="12"/>
  <c r="C170" i="12"/>
  <c r="C171" i="12"/>
  <c r="C185" i="12"/>
  <c r="C186" i="12"/>
  <c r="C187" i="12"/>
  <c r="C188" i="12"/>
  <c r="C189" i="12"/>
  <c r="C190" i="12"/>
  <c r="C191" i="12"/>
  <c r="C192" i="12"/>
  <c r="C193" i="12"/>
  <c r="C194" i="12"/>
  <c r="C195" i="12"/>
  <c r="C196" i="12"/>
  <c r="C197" i="12"/>
  <c r="C198" i="12"/>
  <c r="C199" i="12"/>
  <c r="C2" i="12"/>
  <c r="R15" i="27"/>
  <c r="R16" i="27"/>
  <c r="R17" i="27"/>
  <c r="R18" i="27"/>
  <c r="R19" i="27"/>
  <c r="R20" i="27"/>
  <c r="R21" i="27"/>
  <c r="R22" i="27"/>
  <c r="R23" i="27"/>
  <c r="R24" i="27"/>
  <c r="R25" i="27"/>
  <c r="R26" i="27"/>
  <c r="R27" i="27"/>
  <c r="R28" i="27"/>
  <c r="R29" i="27"/>
  <c r="R30" i="27"/>
  <c r="R31" i="27"/>
  <c r="R32" i="27"/>
  <c r="R33" i="27"/>
  <c r="R34" i="27"/>
  <c r="R35" i="27"/>
  <c r="R36" i="27"/>
  <c r="R37" i="27"/>
  <c r="R38" i="27"/>
  <c r="R39" i="27"/>
  <c r="R40" i="27"/>
  <c r="R41" i="27"/>
  <c r="R42" i="27"/>
  <c r="R43" i="27"/>
  <c r="R44" i="27"/>
  <c r="R45" i="27"/>
  <c r="R46" i="27"/>
  <c r="R47" i="27"/>
  <c r="R48" i="27"/>
  <c r="R49" i="27"/>
  <c r="R50" i="27"/>
  <c r="R51" i="27"/>
  <c r="R52" i="27"/>
  <c r="R53" i="27"/>
  <c r="R54" i="27"/>
  <c r="R55" i="27"/>
  <c r="R56" i="27"/>
  <c r="R57" i="27"/>
  <c r="R58" i="27"/>
  <c r="R59" i="27"/>
  <c r="R60" i="27"/>
  <c r="R61" i="27"/>
  <c r="R62" i="27"/>
  <c r="R63" i="27"/>
  <c r="R64" i="27"/>
  <c r="R65" i="27"/>
  <c r="R66" i="27"/>
  <c r="R67" i="27"/>
  <c r="R68" i="27"/>
  <c r="L93" i="28" l="1"/>
  <c r="G87" i="28" s="1"/>
  <c r="P15" i="27"/>
  <c r="P16" i="27"/>
  <c r="P24" i="27"/>
  <c r="P32" i="27"/>
  <c r="P40" i="27"/>
  <c r="P48" i="27"/>
  <c r="P56" i="27"/>
  <c r="P64" i="27"/>
  <c r="P17" i="27"/>
  <c r="P25" i="27"/>
  <c r="P33" i="27"/>
  <c r="P41" i="27"/>
  <c r="P49" i="27"/>
  <c r="P57" i="27"/>
  <c r="P18" i="27"/>
  <c r="P26" i="27"/>
  <c r="P34" i="27"/>
  <c r="P42" i="27"/>
  <c r="P50" i="27"/>
  <c r="P58" i="27"/>
  <c r="P19" i="27"/>
  <c r="P27" i="27"/>
  <c r="P35" i="27"/>
  <c r="P43" i="27"/>
  <c r="P51" i="27"/>
  <c r="P59" i="27"/>
  <c r="P65" i="27"/>
  <c r="P68" i="27"/>
  <c r="P20" i="27"/>
  <c r="P28" i="27"/>
  <c r="P36" i="27"/>
  <c r="P44" i="27"/>
  <c r="P52" i="27"/>
  <c r="P60" i="27"/>
  <c r="P66" i="27"/>
  <c r="P14" i="27"/>
  <c r="P21" i="27"/>
  <c r="P29" i="27"/>
  <c r="P37" i="27"/>
  <c r="P45" i="27"/>
  <c r="P53" i="27"/>
  <c r="P61" i="27"/>
  <c r="P22" i="27"/>
  <c r="P30" i="27"/>
  <c r="P38" i="27"/>
  <c r="P46" i="27"/>
  <c r="P54" i="27"/>
  <c r="P62" i="27"/>
  <c r="P67" i="27"/>
  <c r="P23" i="27"/>
  <c r="P31" i="27"/>
  <c r="P39" i="27"/>
  <c r="P47" i="27"/>
  <c r="P55" i="27"/>
  <c r="P63" i="27"/>
  <c r="L2" i="22"/>
  <c r="K2" i="22"/>
  <c r="I2" i="22"/>
  <c r="H2" i="22"/>
  <c r="B2" i="22"/>
  <c r="H79" i="27"/>
  <c r="J69" i="27"/>
  <c r="C76" i="27" s="1"/>
  <c r="S68" i="27"/>
  <c r="O68" i="27"/>
  <c r="L68" i="27"/>
  <c r="A68" i="27"/>
  <c r="S67" i="27"/>
  <c r="O67" i="27"/>
  <c r="L67" i="27"/>
  <c r="A67" i="27"/>
  <c r="S66" i="27"/>
  <c r="O66" i="27"/>
  <c r="L66" i="27"/>
  <c r="A66" i="27"/>
  <c r="S65" i="27"/>
  <c r="O65" i="27"/>
  <c r="L65" i="27"/>
  <c r="A65" i="27"/>
  <c r="S64" i="27"/>
  <c r="O64" i="27"/>
  <c r="L64" i="27"/>
  <c r="A64" i="27"/>
  <c r="S63" i="27"/>
  <c r="O63" i="27"/>
  <c r="L63" i="27"/>
  <c r="A63" i="27"/>
  <c r="S62" i="27"/>
  <c r="O62" i="27"/>
  <c r="L62" i="27"/>
  <c r="A62" i="27"/>
  <c r="S61" i="27"/>
  <c r="O61" i="27"/>
  <c r="L61" i="27"/>
  <c r="A61" i="27"/>
  <c r="S60" i="27"/>
  <c r="O60" i="27"/>
  <c r="L60" i="27"/>
  <c r="A60" i="27"/>
  <c r="S59" i="27"/>
  <c r="O59" i="27"/>
  <c r="L59" i="27"/>
  <c r="A59" i="27"/>
  <c r="S58" i="27"/>
  <c r="O58" i="27"/>
  <c r="L58" i="27"/>
  <c r="A58" i="27"/>
  <c r="S57" i="27"/>
  <c r="O57" i="27"/>
  <c r="L57" i="27"/>
  <c r="A57" i="27"/>
  <c r="S56" i="27"/>
  <c r="O56" i="27"/>
  <c r="L56" i="27"/>
  <c r="A56" i="27"/>
  <c r="S55" i="27"/>
  <c r="O55" i="27"/>
  <c r="L55" i="27"/>
  <c r="A55" i="27"/>
  <c r="S54" i="27"/>
  <c r="O54" i="27"/>
  <c r="L54" i="27"/>
  <c r="A54" i="27"/>
  <c r="S53" i="27"/>
  <c r="O53" i="27"/>
  <c r="L53" i="27"/>
  <c r="A53" i="27"/>
  <c r="S52" i="27"/>
  <c r="O52" i="27"/>
  <c r="L52" i="27"/>
  <c r="A52" i="27"/>
  <c r="S51" i="27"/>
  <c r="O51" i="27"/>
  <c r="L51" i="27"/>
  <c r="A51" i="27"/>
  <c r="S50" i="27"/>
  <c r="O50" i="27"/>
  <c r="L50" i="27"/>
  <c r="A50" i="27"/>
  <c r="S49" i="27"/>
  <c r="O49" i="27"/>
  <c r="L49" i="27"/>
  <c r="A49" i="27"/>
  <c r="S48" i="27"/>
  <c r="O48" i="27"/>
  <c r="L48" i="27"/>
  <c r="A48" i="27"/>
  <c r="S47" i="27"/>
  <c r="O47" i="27"/>
  <c r="L47" i="27"/>
  <c r="A47" i="27"/>
  <c r="S46" i="27"/>
  <c r="O46" i="27"/>
  <c r="L46" i="27"/>
  <c r="A46" i="27"/>
  <c r="S45" i="27"/>
  <c r="O45" i="27"/>
  <c r="L45" i="27"/>
  <c r="A45" i="27"/>
  <c r="S44" i="27"/>
  <c r="O44" i="27"/>
  <c r="L44" i="27"/>
  <c r="A44" i="27"/>
  <c r="S43" i="27"/>
  <c r="O43" i="27"/>
  <c r="L43" i="27"/>
  <c r="A43" i="27"/>
  <c r="S42" i="27"/>
  <c r="O42" i="27"/>
  <c r="L42" i="27"/>
  <c r="A42" i="27"/>
  <c r="S41" i="27"/>
  <c r="O41" i="27"/>
  <c r="L41" i="27"/>
  <c r="A41" i="27"/>
  <c r="S40" i="27"/>
  <c r="O40" i="27"/>
  <c r="L40" i="27"/>
  <c r="A40" i="27"/>
  <c r="S39" i="27"/>
  <c r="O39" i="27"/>
  <c r="L39" i="27"/>
  <c r="A39" i="27"/>
  <c r="S38" i="27"/>
  <c r="O38" i="27"/>
  <c r="L38" i="27"/>
  <c r="A38" i="27"/>
  <c r="S37" i="27"/>
  <c r="O37" i="27"/>
  <c r="L37" i="27"/>
  <c r="A37" i="27"/>
  <c r="S36" i="27"/>
  <c r="O36" i="27"/>
  <c r="L36" i="27"/>
  <c r="A36" i="27"/>
  <c r="S35" i="27"/>
  <c r="O35" i="27"/>
  <c r="L35" i="27"/>
  <c r="A35" i="27"/>
  <c r="S34" i="27"/>
  <c r="O34" i="27"/>
  <c r="L34" i="27"/>
  <c r="A34" i="27"/>
  <c r="S33" i="27"/>
  <c r="O33" i="27"/>
  <c r="L33" i="27"/>
  <c r="A33" i="27"/>
  <c r="S32" i="27"/>
  <c r="O32" i="27"/>
  <c r="L32" i="27"/>
  <c r="A32" i="27"/>
  <c r="S31" i="27"/>
  <c r="O31" i="27"/>
  <c r="L31" i="27"/>
  <c r="A31" i="27"/>
  <c r="S30" i="27"/>
  <c r="O30" i="27"/>
  <c r="L30" i="27"/>
  <c r="A30" i="27"/>
  <c r="S29" i="27"/>
  <c r="O29" i="27"/>
  <c r="L29" i="27"/>
  <c r="A29" i="27"/>
  <c r="S28" i="27"/>
  <c r="O28" i="27"/>
  <c r="L28" i="27"/>
  <c r="A28" i="27"/>
  <c r="S27" i="27"/>
  <c r="O27" i="27"/>
  <c r="L27" i="27"/>
  <c r="A27" i="27"/>
  <c r="S26" i="27"/>
  <c r="O26" i="27"/>
  <c r="L26" i="27"/>
  <c r="A26" i="27"/>
  <c r="S25" i="27"/>
  <c r="O25" i="27"/>
  <c r="L25" i="27"/>
  <c r="A25" i="27"/>
  <c r="S24" i="27"/>
  <c r="O24" i="27"/>
  <c r="L24" i="27"/>
  <c r="A24" i="27"/>
  <c r="S23" i="27"/>
  <c r="O23" i="27"/>
  <c r="L23" i="27"/>
  <c r="A23" i="27"/>
  <c r="S22" i="27"/>
  <c r="O22" i="27"/>
  <c r="L22" i="27"/>
  <c r="A22" i="27"/>
  <c r="S21" i="27"/>
  <c r="O21" i="27"/>
  <c r="L21" i="27"/>
  <c r="A21" i="27"/>
  <c r="S20" i="27"/>
  <c r="O20" i="27"/>
  <c r="L20" i="27"/>
  <c r="A20" i="27"/>
  <c r="S19" i="27"/>
  <c r="O19" i="27"/>
  <c r="L19" i="27"/>
  <c r="A19" i="27"/>
  <c r="S18" i="27"/>
  <c r="O18" i="27"/>
  <c r="L18" i="27"/>
  <c r="A18" i="27"/>
  <c r="S17" i="27"/>
  <c r="O17" i="27"/>
  <c r="L17" i="27"/>
  <c r="A17" i="27"/>
  <c r="S16" i="27"/>
  <c r="O16" i="27"/>
  <c r="L16" i="27"/>
  <c r="A16" i="27"/>
  <c r="S15" i="27"/>
  <c r="O15" i="27"/>
  <c r="L15" i="27"/>
  <c r="A15" i="27"/>
  <c r="O14" i="27"/>
  <c r="L14" i="27"/>
  <c r="L69" i="27" l="1"/>
  <c r="D76" i="27" s="1"/>
  <c r="S9" i="27"/>
  <c r="R6" i="27"/>
  <c r="S8" i="27"/>
  <c r="R9" i="27"/>
  <c r="S5" i="27"/>
  <c r="R8" i="27"/>
  <c r="S7" i="27"/>
  <c r="R7" i="27"/>
  <c r="S6" i="27"/>
  <c r="O9" i="27" l="1"/>
  <c r="E76" i="27"/>
  <c r="H76" i="27" s="1"/>
  <c r="E77" i="27" l="1"/>
  <c r="H77" i="27" s="1"/>
  <c r="E78" i="27" l="1"/>
  <c r="H78" i="27" s="1"/>
  <c r="I76" i="27" s="1"/>
  <c r="L75" i="27" s="1"/>
  <c r="L76" i="27" l="1"/>
  <c r="L77" i="27" s="1"/>
  <c r="N77" i="27" s="1"/>
  <c r="Q14" i="27"/>
  <c r="Q64" i="27"/>
  <c r="Q56" i="27"/>
  <c r="Q48" i="27"/>
  <c r="Q40" i="27"/>
  <c r="Q32" i="27"/>
  <c r="Q24" i="27"/>
  <c r="Q16" i="27"/>
  <c r="Q19" i="27"/>
  <c r="Q17" i="27"/>
  <c r="Q31" i="27"/>
  <c r="Q68" i="27"/>
  <c r="Q65" i="27"/>
  <c r="Q59" i="27"/>
  <c r="Q51" i="27"/>
  <c r="Q43" i="27"/>
  <c r="Q35" i="27"/>
  <c r="Q27" i="27"/>
  <c r="Q39" i="27"/>
  <c r="Q15" i="27"/>
  <c r="Q21" i="27"/>
  <c r="Q67" i="27"/>
  <c r="Q62" i="27"/>
  <c r="Q54" i="27"/>
  <c r="Q46" i="27"/>
  <c r="Q38" i="27"/>
  <c r="Q30" i="27"/>
  <c r="Q22" i="27"/>
  <c r="Q55" i="27"/>
  <c r="Q37" i="27"/>
  <c r="Q57" i="27"/>
  <c r="Q49" i="27"/>
  <c r="Q41" i="27"/>
  <c r="Q33" i="27"/>
  <c r="Q25" i="27"/>
  <c r="Q23" i="27"/>
  <c r="Q29" i="27"/>
  <c r="Q66" i="27"/>
  <c r="Q60" i="27"/>
  <c r="Q52" i="27"/>
  <c r="Q44" i="27"/>
  <c r="Q36" i="27"/>
  <c r="Q28" i="27"/>
  <c r="Q20" i="27"/>
  <c r="Q63" i="27"/>
  <c r="Q47" i="27"/>
  <c r="Q58" i="27"/>
  <c r="Q50" i="27"/>
  <c r="Q42" i="27"/>
  <c r="Q34" i="27"/>
  <c r="Q26" i="27"/>
  <c r="Q18" i="27"/>
  <c r="Q61" i="27"/>
  <c r="Q53" i="27"/>
  <c r="Q45" i="27"/>
  <c r="L78" i="27" l="1"/>
  <c r="G72" i="27" s="1"/>
  <c r="C3" i="16"/>
  <c r="C4" i="16"/>
  <c r="C5" i="16"/>
  <c r="C6" i="16"/>
  <c r="C7" i="16"/>
  <c r="C8" i="16"/>
  <c r="C9" i="16"/>
  <c r="C10" i="16"/>
  <c r="C11" i="16"/>
  <c r="C12" i="16"/>
  <c r="C13" i="16"/>
  <c r="C14" i="16"/>
  <c r="C15" i="16"/>
  <c r="C16" i="16"/>
  <c r="C17" i="16"/>
  <c r="C18" i="16"/>
  <c r="C19" i="16"/>
  <c r="C20" i="16"/>
  <c r="C21" i="16"/>
  <c r="C22" i="16"/>
  <c r="C23" i="16"/>
  <c r="C24" i="16"/>
  <c r="C25" i="16"/>
  <c r="C26" i="16"/>
  <c r="C27"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120" i="16"/>
  <c r="C121" i="16"/>
  <c r="C122" i="16"/>
  <c r="C123" i="16"/>
  <c r="C124" i="16"/>
  <c r="C125" i="16"/>
  <c r="C126" i="16"/>
  <c r="C127" i="16"/>
  <c r="C128" i="16"/>
  <c r="C129" i="16"/>
  <c r="C130" i="16"/>
  <c r="C131" i="16"/>
  <c r="C132" i="16"/>
  <c r="C133" i="16"/>
  <c r="C134" i="16"/>
  <c r="C135" i="16"/>
  <c r="C136" i="16"/>
  <c r="C137" i="16"/>
  <c r="C138" i="16"/>
  <c r="C139" i="16"/>
  <c r="C140" i="16"/>
  <c r="C141" i="16"/>
  <c r="C142" i="16"/>
  <c r="C143" i="16"/>
  <c r="C144" i="16"/>
  <c r="C145" i="16"/>
  <c r="C146" i="16"/>
  <c r="C147" i="16"/>
  <c r="C148" i="16"/>
  <c r="C149" i="16"/>
  <c r="C150" i="16"/>
  <c r="C151" i="16"/>
  <c r="C152" i="16"/>
  <c r="C153" i="16"/>
  <c r="C154" i="16"/>
  <c r="C155" i="16"/>
  <c r="C156" i="16"/>
  <c r="C157" i="16"/>
  <c r="C158" i="16"/>
  <c r="C159" i="16"/>
  <c r="C160" i="16"/>
  <c r="C161" i="16"/>
  <c r="C162" i="16"/>
  <c r="C163" i="16"/>
  <c r="C164" i="16"/>
  <c r="C165" i="16"/>
  <c r="C166" i="16"/>
  <c r="C167" i="16"/>
  <c r="C168" i="16"/>
  <c r="C169" i="16"/>
  <c r="C170" i="16"/>
  <c r="C171" i="16"/>
  <c r="C181" i="16"/>
  <c r="C182" i="16"/>
  <c r="C183" i="16"/>
  <c r="C184" i="16"/>
  <c r="C185" i="16"/>
  <c r="C186" i="16"/>
  <c r="C187" i="16"/>
  <c r="C188" i="16"/>
  <c r="C189" i="16"/>
  <c r="C190" i="16"/>
  <c r="C191" i="16"/>
  <c r="C192" i="16"/>
  <c r="C193" i="16"/>
  <c r="C194" i="16"/>
  <c r="C195" i="16"/>
  <c r="C196" i="16"/>
  <c r="C197" i="16"/>
  <c r="C198" i="16"/>
  <c r="C199" i="16"/>
  <c r="C2" i="16"/>
  <c r="T14" i="27" s="1"/>
  <c r="T23" i="27" l="1"/>
  <c r="T65" i="27"/>
  <c r="T18" i="27"/>
  <c r="T44" i="27"/>
  <c r="T51" i="27"/>
  <c r="T48" i="27"/>
  <c r="T39" i="27"/>
  <c r="T68" i="27"/>
  <c r="T24" i="27"/>
  <c r="T17" i="27"/>
  <c r="T52" i="27"/>
  <c r="T22" i="27"/>
  <c r="T21" i="27"/>
  <c r="T58" i="27"/>
  <c r="T53" i="27"/>
  <c r="T15" i="27"/>
  <c r="T32" i="27"/>
  <c r="T33" i="27"/>
  <c r="T54" i="27"/>
  <c r="T30" i="27"/>
  <c r="T35" i="27"/>
  <c r="T57" i="27"/>
  <c r="T25" i="27"/>
  <c r="T40" i="27"/>
  <c r="T43" i="27"/>
  <c r="T62" i="27"/>
  <c r="T38" i="27"/>
  <c r="T47" i="27"/>
  <c r="T61" i="27"/>
  <c r="T41" i="27"/>
  <c r="T50" i="27"/>
  <c r="T49" i="27"/>
  <c r="T46" i="27"/>
  <c r="T16" i="27"/>
  <c r="T55" i="27"/>
  <c r="T27" i="27"/>
  <c r="T60" i="27"/>
  <c r="T20" i="27"/>
  <c r="T19" i="27"/>
  <c r="T56" i="27"/>
  <c r="T26" i="27"/>
  <c r="T42" i="27"/>
  <c r="T59" i="27"/>
  <c r="T29" i="27"/>
  <c r="T66" i="27"/>
  <c r="T28" i="27"/>
  <c r="T31" i="27"/>
  <c r="T64" i="27"/>
  <c r="T34" i="27"/>
  <c r="T63" i="27"/>
  <c r="T45" i="27"/>
  <c r="T36" i="27"/>
  <c r="T37" i="27"/>
  <c r="T67" i="27"/>
  <c r="M85" i="27" l="1"/>
  <c r="M2" i="22" s="1"/>
  <c r="J85" i="27"/>
  <c r="J2" i="22" s="1"/>
  <c r="G85" i="27"/>
  <c r="G2" i="22" s="1"/>
  <c r="F85" i="27"/>
  <c r="F2" i="22" s="1"/>
  <c r="E85" i="27"/>
  <c r="E2" i="22" s="1"/>
  <c r="D85" i="27"/>
  <c r="D2" i="22" s="1"/>
  <c r="C85" i="27"/>
  <c r="C2" i="22" s="1"/>
  <c r="L4" i="13"/>
  <c r="L5" i="13"/>
  <c r="L6" i="13"/>
  <c r="L7" i="13"/>
  <c r="L8" i="13"/>
  <c r="L9" i="13"/>
  <c r="L10" i="13"/>
  <c r="L3"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D7" authorId="0" shapeId="0" xr:uid="{8422656C-C3F4-4DE5-B314-90E015F6B7D3}">
      <text>
        <r>
          <rPr>
            <b/>
            <sz val="9"/>
            <color indexed="81"/>
            <rFont val="MS P ゴシック"/>
            <family val="3"/>
            <charset val="128"/>
          </rPr>
          <t>最上位の学歴を入力してください。</t>
        </r>
      </text>
    </comment>
    <comment ref="D8" authorId="0" shapeId="0" xr:uid="{89F94865-7BC6-42A6-B97C-1A684BB65E18}">
      <text>
        <r>
          <rPr>
            <b/>
            <sz val="9"/>
            <color indexed="81"/>
            <rFont val="MS P ゴシック"/>
            <family val="3"/>
            <charset val="128"/>
          </rPr>
          <t>学部学科まで入力してください。</t>
        </r>
      </text>
    </comment>
    <comment ref="O8" authorId="0" shapeId="0" xr:uid="{E7AE928A-E253-4027-868E-5BFA481F639D}">
      <text>
        <r>
          <rPr>
            <b/>
            <sz val="9"/>
            <color indexed="81"/>
            <rFont val="MS P ゴシック"/>
            <family val="3"/>
            <charset val="128"/>
          </rPr>
          <t>「要確認」は実月数不一致、「#N/A」は学歴が短三、大専のいずれかのため再度内容を確認すること。</t>
        </r>
      </text>
    </comment>
    <comment ref="D9" authorId="0" shapeId="0" xr:uid="{07BA6D90-29D2-4D1F-817F-0957786D884F}">
      <text>
        <r>
          <rPr>
            <b/>
            <sz val="9"/>
            <color indexed="81"/>
            <rFont val="MS P ゴシック"/>
            <family val="3"/>
            <charset val="128"/>
          </rPr>
          <t>最終学歴欄に入力した学校の卒業年月日を入力してください。</t>
        </r>
      </text>
    </comment>
    <comment ref="A13" authorId="0" shapeId="0" xr:uid="{490CF00E-2D93-46F8-A49D-EB8894B909D3}">
      <text>
        <r>
          <rPr>
            <b/>
            <sz val="9"/>
            <color indexed="81"/>
            <rFont val="MS P ゴシック"/>
            <family val="3"/>
            <charset val="128"/>
          </rPr>
          <t>経歴日付が前の行と重複しているため内容を再確認すること。二行目以降に重複があってもフラグは立たないため要注意。空白行は確認不要。</t>
        </r>
      </text>
    </comment>
    <comment ref="O13" authorId="0" shapeId="0" xr:uid="{EA38E135-56D9-4EF7-8BEF-F0EFF8029A73}">
      <text>
        <r>
          <rPr>
            <b/>
            <sz val="9"/>
            <color indexed="81"/>
            <rFont val="MS P ゴシック"/>
            <family val="3"/>
            <charset val="128"/>
          </rPr>
          <t>開始日と終了日によって1月ずれることあり。空白行も1月表示の仕様。</t>
        </r>
      </text>
    </comment>
    <comment ref="C14" authorId="0" shapeId="0" xr:uid="{445EE083-7A1D-4DE3-BE32-F4ADCBD1ABC4}">
      <text>
        <r>
          <rPr>
            <b/>
            <sz val="9"/>
            <color indexed="81"/>
            <rFont val="MS P ゴシック"/>
            <family val="3"/>
            <charset val="128"/>
          </rPr>
          <t>必ず日まで入力</t>
        </r>
        <r>
          <rPr>
            <sz val="9"/>
            <color indexed="81"/>
            <rFont val="MS P ゴシック"/>
            <family val="3"/>
            <charset val="128"/>
          </rPr>
          <t>。</t>
        </r>
      </text>
    </comment>
    <comment ref="D14" authorId="0" shapeId="0" xr:uid="{6C5FFA43-7ADE-4ECF-B092-D2685C32C564}">
      <text>
        <r>
          <rPr>
            <b/>
            <sz val="9"/>
            <color indexed="81"/>
            <rFont val="MS P ゴシック"/>
            <family val="3"/>
            <charset val="128"/>
          </rPr>
          <t>必ず日まで入力</t>
        </r>
        <r>
          <rPr>
            <sz val="9"/>
            <color indexed="81"/>
            <rFont val="MS P ゴシック"/>
            <family val="3"/>
            <charset val="128"/>
          </rPr>
          <t>。</t>
        </r>
      </text>
    </comment>
    <comment ref="G14" authorId="0" shapeId="0" xr:uid="{CA289A4B-BD6F-4FDF-992E-80150D55514D}">
      <text>
        <r>
          <rPr>
            <b/>
            <sz val="9"/>
            <color indexed="81"/>
            <rFont val="MS P ゴシック"/>
            <family val="3"/>
            <charset val="128"/>
          </rPr>
          <t>⑬経歴区分を入力すると選択肢が表示されます。</t>
        </r>
      </text>
    </comment>
    <comment ref="H14" authorId="0" shapeId="0" xr:uid="{E569CF43-2916-4029-B9C1-9610B48EBCD4}">
      <text>
        <r>
          <rPr>
            <b/>
            <sz val="9"/>
            <color indexed="81"/>
            <rFont val="MS P ゴシック"/>
            <family val="3"/>
            <charset val="128"/>
          </rPr>
          <t>①任用種別が養護講師、栄養講師、学校事務のうち該当する経歴行のみ選択。</t>
        </r>
      </text>
    </comment>
    <comment ref="I14" authorId="0" shapeId="0" xr:uid="{36BFCD9F-AD99-4B28-BC95-43CE367BCC11}">
      <text>
        <r>
          <rPr>
            <b/>
            <sz val="9"/>
            <color indexed="81"/>
            <rFont val="MS P ゴシック"/>
            <family val="3"/>
            <charset val="128"/>
          </rPr>
          <t>⑬経歴区分が国公立・私立教員、公務員の場合のみ該当するものを選択。</t>
        </r>
      </text>
    </comment>
    <comment ref="C15" authorId="0" shapeId="0" xr:uid="{2DB202A8-8528-4A59-85BD-B4EF1A0EC4E5}">
      <text>
        <r>
          <rPr>
            <b/>
            <sz val="9"/>
            <color indexed="81"/>
            <rFont val="MS P ゴシック"/>
            <family val="3"/>
            <charset val="128"/>
          </rPr>
          <t>必ず日まで入力</t>
        </r>
        <r>
          <rPr>
            <sz val="9"/>
            <color indexed="81"/>
            <rFont val="MS P ゴシック"/>
            <family val="3"/>
            <charset val="128"/>
          </rPr>
          <t>。</t>
        </r>
      </text>
    </comment>
    <comment ref="D15" authorId="0" shapeId="0" xr:uid="{FB3BDC6D-0A4C-4E55-97CF-00EC37252141}">
      <text>
        <r>
          <rPr>
            <b/>
            <sz val="9"/>
            <color indexed="81"/>
            <rFont val="MS P ゴシック"/>
            <family val="3"/>
            <charset val="128"/>
          </rPr>
          <t>必ず日まで入力</t>
        </r>
        <r>
          <rPr>
            <sz val="9"/>
            <color indexed="81"/>
            <rFont val="MS P ゴシック"/>
            <family val="3"/>
            <charset val="128"/>
          </rPr>
          <t>。</t>
        </r>
      </text>
    </comment>
    <comment ref="G15" authorId="0" shapeId="0" xr:uid="{384A4977-ABEE-42AD-A213-0DAD31F380B0}">
      <text>
        <r>
          <rPr>
            <b/>
            <sz val="9"/>
            <color indexed="81"/>
            <rFont val="MS P ゴシック"/>
            <family val="3"/>
            <charset val="128"/>
          </rPr>
          <t>⑬経歴区分を入力すると選択肢が表示されます。</t>
        </r>
      </text>
    </comment>
    <comment ref="H15" authorId="0" shapeId="0" xr:uid="{F44DC4B4-ACD9-47B7-911C-B7E45E84E29B}">
      <text>
        <r>
          <rPr>
            <b/>
            <sz val="9"/>
            <color indexed="81"/>
            <rFont val="MS P ゴシック"/>
            <family val="3"/>
            <charset val="128"/>
          </rPr>
          <t>①任用種別が養護講師、栄養講師、学校事務のうち該当する経歴行のみ選択。</t>
        </r>
      </text>
    </comment>
    <comment ref="I15" authorId="0" shapeId="0" xr:uid="{2953EAFC-759B-424C-A77F-971961157CE6}">
      <text>
        <r>
          <rPr>
            <b/>
            <sz val="9"/>
            <color indexed="81"/>
            <rFont val="MS P ゴシック"/>
            <family val="3"/>
            <charset val="128"/>
          </rPr>
          <t>⑬経歴区分が国公立・私立教員、公務員の場合のみ該当するものを選択。</t>
        </r>
      </text>
    </comment>
    <comment ref="C16" authorId="0" shapeId="0" xr:uid="{6C84CAE6-6006-4FF9-B5FD-BADA62503DCB}">
      <text>
        <r>
          <rPr>
            <b/>
            <sz val="9"/>
            <color indexed="81"/>
            <rFont val="MS P ゴシック"/>
            <family val="3"/>
            <charset val="128"/>
          </rPr>
          <t>必ず日まで入力</t>
        </r>
        <r>
          <rPr>
            <sz val="9"/>
            <color indexed="81"/>
            <rFont val="MS P ゴシック"/>
            <family val="3"/>
            <charset val="128"/>
          </rPr>
          <t>。</t>
        </r>
      </text>
    </comment>
    <comment ref="D16" authorId="0" shapeId="0" xr:uid="{F7E81EF8-6613-4C82-BFDF-AA058749D76F}">
      <text>
        <r>
          <rPr>
            <b/>
            <sz val="9"/>
            <color indexed="81"/>
            <rFont val="MS P ゴシック"/>
            <family val="3"/>
            <charset val="128"/>
          </rPr>
          <t>必ず日まで入力</t>
        </r>
        <r>
          <rPr>
            <sz val="9"/>
            <color indexed="81"/>
            <rFont val="MS P ゴシック"/>
            <family val="3"/>
            <charset val="128"/>
          </rPr>
          <t>。</t>
        </r>
      </text>
    </comment>
    <comment ref="G16" authorId="0" shapeId="0" xr:uid="{FE69225D-2711-4770-9729-42377F338283}">
      <text>
        <r>
          <rPr>
            <b/>
            <sz val="9"/>
            <color indexed="81"/>
            <rFont val="MS P ゴシック"/>
            <family val="3"/>
            <charset val="128"/>
          </rPr>
          <t>⑬経歴区分を入力すると選択肢が表示されます。</t>
        </r>
      </text>
    </comment>
    <comment ref="H16" authorId="0" shapeId="0" xr:uid="{D81C814E-A9C6-41D8-BE15-9DD9256CEEED}">
      <text>
        <r>
          <rPr>
            <b/>
            <sz val="9"/>
            <color indexed="81"/>
            <rFont val="MS P ゴシック"/>
            <family val="3"/>
            <charset val="128"/>
          </rPr>
          <t>①任用種別が養護講師、栄養講師、学校事務のうち該当する経歴行のみ選択。</t>
        </r>
      </text>
    </comment>
    <comment ref="I16" authorId="0" shapeId="0" xr:uid="{713FA99D-4C2F-4516-A61D-6D5FE1E3D41D}">
      <text>
        <r>
          <rPr>
            <b/>
            <sz val="9"/>
            <color indexed="81"/>
            <rFont val="MS P ゴシック"/>
            <family val="3"/>
            <charset val="128"/>
          </rPr>
          <t>⑬経歴区分が国公立・私立教員、公務員の場合のみ該当するものを選択。</t>
        </r>
      </text>
    </comment>
    <comment ref="C17" authorId="0" shapeId="0" xr:uid="{457AE739-E8BF-430C-994E-9826A91029E3}">
      <text>
        <r>
          <rPr>
            <b/>
            <sz val="9"/>
            <color indexed="81"/>
            <rFont val="MS P ゴシック"/>
            <family val="3"/>
            <charset val="128"/>
          </rPr>
          <t>必ず日まで入力</t>
        </r>
        <r>
          <rPr>
            <sz val="9"/>
            <color indexed="81"/>
            <rFont val="MS P ゴシック"/>
            <family val="3"/>
            <charset val="128"/>
          </rPr>
          <t>。</t>
        </r>
      </text>
    </comment>
    <comment ref="D17" authorId="0" shapeId="0" xr:uid="{D1CC62B7-AD87-4CD4-B063-A7E2CB6B58FB}">
      <text>
        <r>
          <rPr>
            <b/>
            <sz val="9"/>
            <color indexed="81"/>
            <rFont val="MS P ゴシック"/>
            <family val="3"/>
            <charset val="128"/>
          </rPr>
          <t>必ず日まで入力</t>
        </r>
        <r>
          <rPr>
            <sz val="9"/>
            <color indexed="81"/>
            <rFont val="MS P ゴシック"/>
            <family val="3"/>
            <charset val="128"/>
          </rPr>
          <t>。</t>
        </r>
      </text>
    </comment>
    <comment ref="G17" authorId="0" shapeId="0" xr:uid="{8F50EB28-8D46-419E-A28C-13FE528D31D2}">
      <text>
        <r>
          <rPr>
            <b/>
            <sz val="9"/>
            <color indexed="81"/>
            <rFont val="MS P ゴシック"/>
            <family val="3"/>
            <charset val="128"/>
          </rPr>
          <t>⑬経歴区分を入力すると選択肢が表示されます。</t>
        </r>
      </text>
    </comment>
    <comment ref="H17" authorId="0" shapeId="0" xr:uid="{CA9CB0BE-40D2-4374-BA58-18500748C5D6}">
      <text>
        <r>
          <rPr>
            <b/>
            <sz val="9"/>
            <color indexed="81"/>
            <rFont val="MS P ゴシック"/>
            <family val="3"/>
            <charset val="128"/>
          </rPr>
          <t>①任用種別が養護講師、栄養講師、学校事務のうち該当する経歴行のみ選択。</t>
        </r>
      </text>
    </comment>
    <comment ref="I17" authorId="0" shapeId="0" xr:uid="{33973F27-7221-4DA7-9D00-7EDDD7030058}">
      <text>
        <r>
          <rPr>
            <b/>
            <sz val="9"/>
            <color indexed="81"/>
            <rFont val="MS P ゴシック"/>
            <family val="3"/>
            <charset val="128"/>
          </rPr>
          <t>⑬経歴区分が国公立・私立教員、公務員の場合のみ該当するものを選択。</t>
        </r>
      </text>
    </comment>
    <comment ref="C18" authorId="0" shapeId="0" xr:uid="{CD763D29-EA59-4909-ADA4-EA6F05A31428}">
      <text>
        <r>
          <rPr>
            <b/>
            <sz val="9"/>
            <color indexed="81"/>
            <rFont val="MS P ゴシック"/>
            <family val="3"/>
            <charset val="128"/>
          </rPr>
          <t>必ず日まで入力</t>
        </r>
        <r>
          <rPr>
            <sz val="9"/>
            <color indexed="81"/>
            <rFont val="MS P ゴシック"/>
            <family val="3"/>
            <charset val="128"/>
          </rPr>
          <t>。</t>
        </r>
      </text>
    </comment>
    <comment ref="D18" authorId="0" shapeId="0" xr:uid="{2951C67C-EB0B-4F20-9AEB-3BBC276F2FA4}">
      <text>
        <r>
          <rPr>
            <b/>
            <sz val="9"/>
            <color indexed="81"/>
            <rFont val="MS P ゴシック"/>
            <family val="3"/>
            <charset val="128"/>
          </rPr>
          <t>必ず日まで入力</t>
        </r>
        <r>
          <rPr>
            <sz val="9"/>
            <color indexed="81"/>
            <rFont val="MS P ゴシック"/>
            <family val="3"/>
            <charset val="128"/>
          </rPr>
          <t>。</t>
        </r>
      </text>
    </comment>
    <comment ref="G18" authorId="0" shapeId="0" xr:uid="{8159B26B-611F-46F2-B509-175FFB4ED498}">
      <text>
        <r>
          <rPr>
            <b/>
            <sz val="9"/>
            <color indexed="81"/>
            <rFont val="MS P ゴシック"/>
            <family val="3"/>
            <charset val="128"/>
          </rPr>
          <t>⑬経歴区分を入力すると選択肢が表示されます。</t>
        </r>
      </text>
    </comment>
    <comment ref="H18" authorId="0" shapeId="0" xr:uid="{4BD9B67C-64F3-48CF-9197-C94EF203908C}">
      <text>
        <r>
          <rPr>
            <b/>
            <sz val="9"/>
            <color indexed="81"/>
            <rFont val="MS P ゴシック"/>
            <family val="3"/>
            <charset val="128"/>
          </rPr>
          <t>①任用種別が養護講師、栄養講師、学校事務のうち該当する経歴行のみ選択。</t>
        </r>
      </text>
    </comment>
    <comment ref="I18" authorId="0" shapeId="0" xr:uid="{98A64710-BDC3-4FF5-9157-56C5EA82F34C}">
      <text>
        <r>
          <rPr>
            <b/>
            <sz val="9"/>
            <color indexed="81"/>
            <rFont val="MS P ゴシック"/>
            <family val="3"/>
            <charset val="128"/>
          </rPr>
          <t>⑬経歴区分が国公立・私立教員、公務員の場合のみ該当するものを選択。</t>
        </r>
      </text>
    </comment>
    <comment ref="C19" authorId="0" shapeId="0" xr:uid="{4DDB8E41-889B-441B-A03A-C8873E819E8E}">
      <text>
        <r>
          <rPr>
            <b/>
            <sz val="9"/>
            <color indexed="81"/>
            <rFont val="MS P ゴシック"/>
            <family val="3"/>
            <charset val="128"/>
          </rPr>
          <t>必ず日まで入力</t>
        </r>
        <r>
          <rPr>
            <sz val="9"/>
            <color indexed="81"/>
            <rFont val="MS P ゴシック"/>
            <family val="3"/>
            <charset val="128"/>
          </rPr>
          <t>。</t>
        </r>
      </text>
    </comment>
    <comment ref="D19" authorId="0" shapeId="0" xr:uid="{C493CDA5-B3F2-4842-875A-9A85E24E9D2D}">
      <text>
        <r>
          <rPr>
            <b/>
            <sz val="9"/>
            <color indexed="81"/>
            <rFont val="MS P ゴシック"/>
            <family val="3"/>
            <charset val="128"/>
          </rPr>
          <t>必ず日まで入力</t>
        </r>
        <r>
          <rPr>
            <sz val="9"/>
            <color indexed="81"/>
            <rFont val="MS P ゴシック"/>
            <family val="3"/>
            <charset val="128"/>
          </rPr>
          <t>。</t>
        </r>
      </text>
    </comment>
    <comment ref="G19" authorId="0" shapeId="0" xr:uid="{2D82CE14-1DD0-491F-970B-3050A606D23C}">
      <text>
        <r>
          <rPr>
            <b/>
            <sz val="9"/>
            <color indexed="81"/>
            <rFont val="MS P ゴシック"/>
            <family val="3"/>
            <charset val="128"/>
          </rPr>
          <t>⑬経歴区分を入力すると選択肢が表示されます。</t>
        </r>
      </text>
    </comment>
    <comment ref="H19" authorId="0" shapeId="0" xr:uid="{3F8095AA-FE38-49B2-92CA-518AC7726C6E}">
      <text>
        <r>
          <rPr>
            <b/>
            <sz val="9"/>
            <color indexed="81"/>
            <rFont val="MS P ゴシック"/>
            <family val="3"/>
            <charset val="128"/>
          </rPr>
          <t>①任用種別が養護講師、栄養講師、学校事務のうち該当する経歴行のみ選択。</t>
        </r>
      </text>
    </comment>
    <comment ref="I19" authorId="0" shapeId="0" xr:uid="{F25CB676-AEA2-4B8E-8536-D57EE647D4C9}">
      <text>
        <r>
          <rPr>
            <b/>
            <sz val="9"/>
            <color indexed="81"/>
            <rFont val="MS P ゴシック"/>
            <family val="3"/>
            <charset val="128"/>
          </rPr>
          <t>⑬経歴区分が国公立・私立教員、公務員の場合のみ該当するものを選択。</t>
        </r>
      </text>
    </comment>
    <comment ref="C20" authorId="0" shapeId="0" xr:uid="{8DB81A59-D2D5-4EA4-B821-2E6A4D65F602}">
      <text>
        <r>
          <rPr>
            <b/>
            <sz val="9"/>
            <color indexed="81"/>
            <rFont val="MS P ゴシック"/>
            <family val="3"/>
            <charset val="128"/>
          </rPr>
          <t>必ず日まで入力</t>
        </r>
        <r>
          <rPr>
            <sz val="9"/>
            <color indexed="81"/>
            <rFont val="MS P ゴシック"/>
            <family val="3"/>
            <charset val="128"/>
          </rPr>
          <t>。</t>
        </r>
      </text>
    </comment>
    <comment ref="D20" authorId="0" shapeId="0" xr:uid="{4B649A2F-0270-40F0-90E4-F50C4202D781}">
      <text>
        <r>
          <rPr>
            <b/>
            <sz val="9"/>
            <color indexed="81"/>
            <rFont val="MS P ゴシック"/>
            <family val="3"/>
            <charset val="128"/>
          </rPr>
          <t>必ず日まで入力</t>
        </r>
        <r>
          <rPr>
            <sz val="9"/>
            <color indexed="81"/>
            <rFont val="MS P ゴシック"/>
            <family val="3"/>
            <charset val="128"/>
          </rPr>
          <t>。</t>
        </r>
      </text>
    </comment>
    <comment ref="G20" authorId="0" shapeId="0" xr:uid="{4FFFE27C-E413-4DB3-9A2A-BBCC638FB317}">
      <text>
        <r>
          <rPr>
            <b/>
            <sz val="9"/>
            <color indexed="81"/>
            <rFont val="MS P ゴシック"/>
            <family val="3"/>
            <charset val="128"/>
          </rPr>
          <t>⑬経歴区分を入力すると選択肢が表示されます。</t>
        </r>
      </text>
    </comment>
    <comment ref="H20" authorId="0" shapeId="0" xr:uid="{AD0C10AC-A815-4FBE-8009-45146AF184BC}">
      <text>
        <r>
          <rPr>
            <b/>
            <sz val="9"/>
            <color indexed="81"/>
            <rFont val="MS P ゴシック"/>
            <family val="3"/>
            <charset val="128"/>
          </rPr>
          <t>①任用種別が養護講師、栄養講師、学校事務のうち該当する経歴行のみ選択。</t>
        </r>
      </text>
    </comment>
    <comment ref="I20" authorId="0" shapeId="0" xr:uid="{08E5C27F-BFBB-4558-9F79-C00FCA9F3A1B}">
      <text>
        <r>
          <rPr>
            <b/>
            <sz val="9"/>
            <color indexed="81"/>
            <rFont val="MS P ゴシック"/>
            <family val="3"/>
            <charset val="128"/>
          </rPr>
          <t>⑬経歴区分が国公立・私立教員、公務員の場合のみ該当するものを選択。</t>
        </r>
      </text>
    </comment>
    <comment ref="C21" authorId="0" shapeId="0" xr:uid="{4B6AB632-E919-4A26-96FB-61B7831FC9DA}">
      <text>
        <r>
          <rPr>
            <b/>
            <sz val="9"/>
            <color indexed="81"/>
            <rFont val="MS P ゴシック"/>
            <family val="3"/>
            <charset val="128"/>
          </rPr>
          <t>必ず日まで入力</t>
        </r>
        <r>
          <rPr>
            <sz val="9"/>
            <color indexed="81"/>
            <rFont val="MS P ゴシック"/>
            <family val="3"/>
            <charset val="128"/>
          </rPr>
          <t>。</t>
        </r>
      </text>
    </comment>
    <comment ref="D21" authorId="0" shapeId="0" xr:uid="{C657869B-7894-4DFF-97B2-797883B1028C}">
      <text>
        <r>
          <rPr>
            <b/>
            <sz val="9"/>
            <color indexed="81"/>
            <rFont val="MS P ゴシック"/>
            <family val="3"/>
            <charset val="128"/>
          </rPr>
          <t>必ず日まで入力</t>
        </r>
        <r>
          <rPr>
            <sz val="9"/>
            <color indexed="81"/>
            <rFont val="MS P ゴシック"/>
            <family val="3"/>
            <charset val="128"/>
          </rPr>
          <t>。</t>
        </r>
      </text>
    </comment>
    <comment ref="G21" authorId="0" shapeId="0" xr:uid="{9C2974BC-7CDF-4F89-B126-50E5C44D924E}">
      <text>
        <r>
          <rPr>
            <b/>
            <sz val="9"/>
            <color indexed="81"/>
            <rFont val="MS P ゴシック"/>
            <family val="3"/>
            <charset val="128"/>
          </rPr>
          <t>⑬経歴区分を入力すると選択肢が表示されます。</t>
        </r>
      </text>
    </comment>
    <comment ref="H21" authorId="0" shapeId="0" xr:uid="{A2B52CF3-9E39-4606-BA8E-4D1A084DB8B6}">
      <text>
        <r>
          <rPr>
            <b/>
            <sz val="9"/>
            <color indexed="81"/>
            <rFont val="MS P ゴシック"/>
            <family val="3"/>
            <charset val="128"/>
          </rPr>
          <t>①任用種別が養護講師、栄養講師、学校事務のうち該当する経歴行のみ選択。</t>
        </r>
      </text>
    </comment>
    <comment ref="I21" authorId="0" shapeId="0" xr:uid="{93AE58A2-F41F-41E8-A3EA-5E9D6B093F2C}">
      <text>
        <r>
          <rPr>
            <b/>
            <sz val="9"/>
            <color indexed="81"/>
            <rFont val="MS P ゴシック"/>
            <family val="3"/>
            <charset val="128"/>
          </rPr>
          <t>⑬経歴区分が国公立・私立教員、公務員の場合のみ該当するものを選択。</t>
        </r>
      </text>
    </comment>
    <comment ref="C22" authorId="0" shapeId="0" xr:uid="{3E03DD1C-24D2-43EA-AE22-ED057DCBF132}">
      <text>
        <r>
          <rPr>
            <b/>
            <sz val="9"/>
            <color indexed="81"/>
            <rFont val="MS P ゴシック"/>
            <family val="3"/>
            <charset val="128"/>
          </rPr>
          <t>必ず日まで入力</t>
        </r>
        <r>
          <rPr>
            <sz val="9"/>
            <color indexed="81"/>
            <rFont val="MS P ゴシック"/>
            <family val="3"/>
            <charset val="128"/>
          </rPr>
          <t>。</t>
        </r>
      </text>
    </comment>
    <comment ref="D22" authorId="0" shapeId="0" xr:uid="{5A7F0F2A-BDBA-4483-8FCD-8AC2C4CB3816}">
      <text>
        <r>
          <rPr>
            <b/>
            <sz val="9"/>
            <color indexed="81"/>
            <rFont val="MS P ゴシック"/>
            <family val="3"/>
            <charset val="128"/>
          </rPr>
          <t>必ず日まで入力</t>
        </r>
        <r>
          <rPr>
            <sz val="9"/>
            <color indexed="81"/>
            <rFont val="MS P ゴシック"/>
            <family val="3"/>
            <charset val="128"/>
          </rPr>
          <t>。</t>
        </r>
      </text>
    </comment>
    <comment ref="G22" authorId="0" shapeId="0" xr:uid="{3BEE1726-A674-470D-AA8E-083E1DAAE901}">
      <text>
        <r>
          <rPr>
            <b/>
            <sz val="9"/>
            <color indexed="81"/>
            <rFont val="MS P ゴシック"/>
            <family val="3"/>
            <charset val="128"/>
          </rPr>
          <t>⑬経歴区分を入力すると選択肢が表示されます。</t>
        </r>
      </text>
    </comment>
    <comment ref="H22" authorId="0" shapeId="0" xr:uid="{5D299D59-6547-4782-BAE6-FD516311DB2D}">
      <text>
        <r>
          <rPr>
            <b/>
            <sz val="9"/>
            <color indexed="81"/>
            <rFont val="MS P ゴシック"/>
            <family val="3"/>
            <charset val="128"/>
          </rPr>
          <t>①任用種別が養護講師、栄養講師、学校事務のうち該当する経歴行のみ選択。</t>
        </r>
      </text>
    </comment>
    <comment ref="I22" authorId="0" shapeId="0" xr:uid="{122E6B5A-9473-4383-97F3-16F1484116C1}">
      <text>
        <r>
          <rPr>
            <b/>
            <sz val="9"/>
            <color indexed="81"/>
            <rFont val="MS P ゴシック"/>
            <family val="3"/>
            <charset val="128"/>
          </rPr>
          <t>⑬経歴区分が国公立・私立教員、公務員の場合のみ該当するものを選択。</t>
        </r>
      </text>
    </comment>
    <comment ref="C23" authorId="0" shapeId="0" xr:uid="{53DBBB21-529E-41F0-AE81-125D273A7B15}">
      <text>
        <r>
          <rPr>
            <b/>
            <sz val="9"/>
            <color indexed="81"/>
            <rFont val="MS P ゴシック"/>
            <family val="3"/>
            <charset val="128"/>
          </rPr>
          <t>必ず日まで入力</t>
        </r>
        <r>
          <rPr>
            <sz val="9"/>
            <color indexed="81"/>
            <rFont val="MS P ゴシック"/>
            <family val="3"/>
            <charset val="128"/>
          </rPr>
          <t>。</t>
        </r>
      </text>
    </comment>
    <comment ref="D23" authorId="0" shapeId="0" xr:uid="{5FA369D6-4DEE-41F7-962F-8060E6904313}">
      <text>
        <r>
          <rPr>
            <b/>
            <sz val="9"/>
            <color indexed="81"/>
            <rFont val="MS P ゴシック"/>
            <family val="3"/>
            <charset val="128"/>
          </rPr>
          <t>必ず日まで入力</t>
        </r>
        <r>
          <rPr>
            <sz val="9"/>
            <color indexed="81"/>
            <rFont val="MS P ゴシック"/>
            <family val="3"/>
            <charset val="128"/>
          </rPr>
          <t>。</t>
        </r>
      </text>
    </comment>
    <comment ref="G23" authorId="0" shapeId="0" xr:uid="{D82E9D63-F96D-4B0A-8B17-1215AF4CD77C}">
      <text>
        <r>
          <rPr>
            <b/>
            <sz val="9"/>
            <color indexed="81"/>
            <rFont val="MS P ゴシック"/>
            <family val="3"/>
            <charset val="128"/>
          </rPr>
          <t>⑬経歴区分を入力すると選択肢が表示されます。</t>
        </r>
      </text>
    </comment>
    <comment ref="H23" authorId="0" shapeId="0" xr:uid="{081AF463-D632-42B9-BB5E-C1973C294968}">
      <text>
        <r>
          <rPr>
            <b/>
            <sz val="9"/>
            <color indexed="81"/>
            <rFont val="MS P ゴシック"/>
            <family val="3"/>
            <charset val="128"/>
          </rPr>
          <t>①任用種別が養護講師、栄養講師、学校事務のうち該当する経歴行のみ選択。</t>
        </r>
      </text>
    </comment>
    <comment ref="I23" authorId="0" shapeId="0" xr:uid="{97234A90-14B7-46EC-9604-F3556ABC475F}">
      <text>
        <r>
          <rPr>
            <b/>
            <sz val="9"/>
            <color indexed="81"/>
            <rFont val="MS P ゴシック"/>
            <family val="3"/>
            <charset val="128"/>
          </rPr>
          <t>⑬経歴区分が国公立・私立教員、公務員の場合のみ該当するものを選択。</t>
        </r>
      </text>
    </comment>
    <comment ref="C24" authorId="0" shapeId="0" xr:uid="{DDB32045-3B15-48FC-9FBA-25D477CF52EB}">
      <text>
        <r>
          <rPr>
            <b/>
            <sz val="9"/>
            <color indexed="81"/>
            <rFont val="MS P ゴシック"/>
            <family val="3"/>
            <charset val="128"/>
          </rPr>
          <t>必ず日まで入力</t>
        </r>
        <r>
          <rPr>
            <sz val="9"/>
            <color indexed="81"/>
            <rFont val="MS P ゴシック"/>
            <family val="3"/>
            <charset val="128"/>
          </rPr>
          <t>。</t>
        </r>
      </text>
    </comment>
    <comment ref="D24" authorId="0" shapeId="0" xr:uid="{9FD7A045-2C9A-4172-9673-281658D4EA90}">
      <text>
        <r>
          <rPr>
            <b/>
            <sz val="9"/>
            <color indexed="81"/>
            <rFont val="MS P ゴシック"/>
            <family val="3"/>
            <charset val="128"/>
          </rPr>
          <t>必ず日まで入力</t>
        </r>
        <r>
          <rPr>
            <sz val="9"/>
            <color indexed="81"/>
            <rFont val="MS P ゴシック"/>
            <family val="3"/>
            <charset val="128"/>
          </rPr>
          <t>。</t>
        </r>
      </text>
    </comment>
    <comment ref="G24" authorId="0" shapeId="0" xr:uid="{FFCE4318-D48A-4304-90F6-3330F0EA6C04}">
      <text>
        <r>
          <rPr>
            <b/>
            <sz val="9"/>
            <color indexed="81"/>
            <rFont val="MS P ゴシック"/>
            <family val="3"/>
            <charset val="128"/>
          </rPr>
          <t>⑬経歴区分を入力すると選択肢が表示されます。</t>
        </r>
      </text>
    </comment>
    <comment ref="H24" authorId="0" shapeId="0" xr:uid="{1198527F-D380-4438-9D81-DA8BA45C778A}">
      <text>
        <r>
          <rPr>
            <b/>
            <sz val="9"/>
            <color indexed="81"/>
            <rFont val="MS P ゴシック"/>
            <family val="3"/>
            <charset val="128"/>
          </rPr>
          <t>①任用種別が養護講師、栄養講師、学校事務のうち該当する経歴行のみ選択。</t>
        </r>
      </text>
    </comment>
    <comment ref="I24" authorId="0" shapeId="0" xr:uid="{18E74D5B-8FD4-4E15-9A53-BFA0CABA23EF}">
      <text>
        <r>
          <rPr>
            <b/>
            <sz val="9"/>
            <color indexed="81"/>
            <rFont val="MS P ゴシック"/>
            <family val="3"/>
            <charset val="128"/>
          </rPr>
          <t>⑬経歴区分が国公立・私立教員、公務員の場合のみ該当するものを選択。</t>
        </r>
      </text>
    </comment>
    <comment ref="C25" authorId="0" shapeId="0" xr:uid="{93CBDB79-AB70-4DF7-A7CF-0BEB5DB96083}">
      <text>
        <r>
          <rPr>
            <b/>
            <sz val="9"/>
            <color indexed="81"/>
            <rFont val="MS P ゴシック"/>
            <family val="3"/>
            <charset val="128"/>
          </rPr>
          <t>必ず日まで入力</t>
        </r>
        <r>
          <rPr>
            <sz val="9"/>
            <color indexed="81"/>
            <rFont val="MS P ゴシック"/>
            <family val="3"/>
            <charset val="128"/>
          </rPr>
          <t>。</t>
        </r>
      </text>
    </comment>
    <comment ref="D25" authorId="0" shapeId="0" xr:uid="{0E7D77DE-E533-4E37-8EEA-86B8B20C465C}">
      <text>
        <r>
          <rPr>
            <b/>
            <sz val="9"/>
            <color indexed="81"/>
            <rFont val="MS P ゴシック"/>
            <family val="3"/>
            <charset val="128"/>
          </rPr>
          <t>必ず日まで入力</t>
        </r>
        <r>
          <rPr>
            <sz val="9"/>
            <color indexed="81"/>
            <rFont val="MS P ゴシック"/>
            <family val="3"/>
            <charset val="128"/>
          </rPr>
          <t>。</t>
        </r>
      </text>
    </comment>
    <comment ref="G25" authorId="0" shapeId="0" xr:uid="{A9847C26-450A-4A4D-9635-EA63F42E3A81}">
      <text>
        <r>
          <rPr>
            <b/>
            <sz val="9"/>
            <color indexed="81"/>
            <rFont val="MS P ゴシック"/>
            <family val="3"/>
            <charset val="128"/>
          </rPr>
          <t>⑬経歴区分を入力すると選択肢が表示されます。</t>
        </r>
      </text>
    </comment>
    <comment ref="H25" authorId="0" shapeId="0" xr:uid="{E107830E-7A05-4BEB-B974-7017AE8C7B8F}">
      <text>
        <r>
          <rPr>
            <b/>
            <sz val="9"/>
            <color indexed="81"/>
            <rFont val="MS P ゴシック"/>
            <family val="3"/>
            <charset val="128"/>
          </rPr>
          <t>①任用種別が養護講師、栄養講師、学校事務のうち該当する経歴行のみ選択。</t>
        </r>
      </text>
    </comment>
    <comment ref="I25" authorId="0" shapeId="0" xr:uid="{0C7A35D5-B59C-4DAE-8A7D-718B987BA4CD}">
      <text>
        <r>
          <rPr>
            <b/>
            <sz val="9"/>
            <color indexed="81"/>
            <rFont val="MS P ゴシック"/>
            <family val="3"/>
            <charset val="128"/>
          </rPr>
          <t>⑬経歴区分が国公立・私立教員、公務員の場合のみ該当するものを選択。</t>
        </r>
      </text>
    </comment>
    <comment ref="C26" authorId="0" shapeId="0" xr:uid="{6F686EA3-46B4-428D-9D80-64345D1C91E3}">
      <text>
        <r>
          <rPr>
            <b/>
            <sz val="9"/>
            <color indexed="81"/>
            <rFont val="MS P ゴシック"/>
            <family val="3"/>
            <charset val="128"/>
          </rPr>
          <t>必ず日まで入力</t>
        </r>
        <r>
          <rPr>
            <sz val="9"/>
            <color indexed="81"/>
            <rFont val="MS P ゴシック"/>
            <family val="3"/>
            <charset val="128"/>
          </rPr>
          <t>。</t>
        </r>
      </text>
    </comment>
    <comment ref="D26" authorId="0" shapeId="0" xr:uid="{9B614AE0-95FF-47C5-B81F-A451C3517AE5}">
      <text>
        <r>
          <rPr>
            <b/>
            <sz val="9"/>
            <color indexed="81"/>
            <rFont val="MS P ゴシック"/>
            <family val="3"/>
            <charset val="128"/>
          </rPr>
          <t>必ず日まで入力</t>
        </r>
        <r>
          <rPr>
            <sz val="9"/>
            <color indexed="81"/>
            <rFont val="MS P ゴシック"/>
            <family val="3"/>
            <charset val="128"/>
          </rPr>
          <t>。</t>
        </r>
      </text>
    </comment>
    <comment ref="G26" authorId="0" shapeId="0" xr:uid="{E6994411-A077-4353-859F-2D4FF2E4F370}">
      <text>
        <r>
          <rPr>
            <b/>
            <sz val="9"/>
            <color indexed="81"/>
            <rFont val="MS P ゴシック"/>
            <family val="3"/>
            <charset val="128"/>
          </rPr>
          <t>⑬経歴区分を入力すると選択肢が表示されます。</t>
        </r>
      </text>
    </comment>
    <comment ref="H26" authorId="0" shapeId="0" xr:uid="{284A3622-A5B2-4340-8205-8817CE954828}">
      <text>
        <r>
          <rPr>
            <b/>
            <sz val="9"/>
            <color indexed="81"/>
            <rFont val="MS P ゴシック"/>
            <family val="3"/>
            <charset val="128"/>
          </rPr>
          <t>①任用種別が養護講師、栄養講師、学校事務のうち該当する経歴行のみ選択。</t>
        </r>
      </text>
    </comment>
    <comment ref="I26" authorId="0" shapeId="0" xr:uid="{46802D66-DDC3-4A77-B312-D5A5091891B2}">
      <text>
        <r>
          <rPr>
            <b/>
            <sz val="9"/>
            <color indexed="81"/>
            <rFont val="MS P ゴシック"/>
            <family val="3"/>
            <charset val="128"/>
          </rPr>
          <t>⑬経歴区分が国公立・私立教員、公務員の場合のみ該当するものを選択。</t>
        </r>
      </text>
    </comment>
    <comment ref="C27" authorId="0" shapeId="0" xr:uid="{CEC882BA-B6A8-4E98-A5FA-1FDFCF482FF7}">
      <text>
        <r>
          <rPr>
            <b/>
            <sz val="9"/>
            <color indexed="81"/>
            <rFont val="MS P ゴシック"/>
            <family val="3"/>
            <charset val="128"/>
          </rPr>
          <t>必ず日まで入力</t>
        </r>
        <r>
          <rPr>
            <sz val="9"/>
            <color indexed="81"/>
            <rFont val="MS P ゴシック"/>
            <family val="3"/>
            <charset val="128"/>
          </rPr>
          <t>。</t>
        </r>
      </text>
    </comment>
    <comment ref="D27" authorId="0" shapeId="0" xr:uid="{E4F9362F-00FE-4073-A0A6-53AADE79CC36}">
      <text>
        <r>
          <rPr>
            <b/>
            <sz val="9"/>
            <color indexed="81"/>
            <rFont val="MS P ゴシック"/>
            <family val="3"/>
            <charset val="128"/>
          </rPr>
          <t>必ず日まで入力</t>
        </r>
        <r>
          <rPr>
            <sz val="9"/>
            <color indexed="81"/>
            <rFont val="MS P ゴシック"/>
            <family val="3"/>
            <charset val="128"/>
          </rPr>
          <t>。</t>
        </r>
      </text>
    </comment>
    <comment ref="G27" authorId="0" shapeId="0" xr:uid="{AD6667E3-9E2D-4091-B97E-1E6FA53CDADF}">
      <text>
        <r>
          <rPr>
            <b/>
            <sz val="9"/>
            <color indexed="81"/>
            <rFont val="MS P ゴシック"/>
            <family val="3"/>
            <charset val="128"/>
          </rPr>
          <t>⑬経歴区分を入力すると選択肢が表示されます。</t>
        </r>
      </text>
    </comment>
    <comment ref="H27" authorId="0" shapeId="0" xr:uid="{09DD8668-21BC-43D7-AA56-2886FD242B60}">
      <text>
        <r>
          <rPr>
            <b/>
            <sz val="9"/>
            <color indexed="81"/>
            <rFont val="MS P ゴシック"/>
            <family val="3"/>
            <charset val="128"/>
          </rPr>
          <t>①任用種別が養護講師、栄養講師、学校事務のうち該当する経歴行のみ選択。</t>
        </r>
      </text>
    </comment>
    <comment ref="I27" authorId="0" shapeId="0" xr:uid="{AE15E042-8BDD-429A-B3A9-C7FA350B44EB}">
      <text>
        <r>
          <rPr>
            <b/>
            <sz val="9"/>
            <color indexed="81"/>
            <rFont val="MS P ゴシック"/>
            <family val="3"/>
            <charset val="128"/>
          </rPr>
          <t>⑬経歴区分が国公立・私立教員、公務員の場合のみ該当するものを選択。</t>
        </r>
      </text>
    </comment>
    <comment ref="C28" authorId="0" shapeId="0" xr:uid="{E7FD036A-652C-4AA9-86FF-946A2CAA5B13}">
      <text>
        <r>
          <rPr>
            <b/>
            <sz val="9"/>
            <color indexed="81"/>
            <rFont val="MS P ゴシック"/>
            <family val="3"/>
            <charset val="128"/>
          </rPr>
          <t>必ず日まで入力</t>
        </r>
        <r>
          <rPr>
            <sz val="9"/>
            <color indexed="81"/>
            <rFont val="MS P ゴシック"/>
            <family val="3"/>
            <charset val="128"/>
          </rPr>
          <t>。</t>
        </r>
      </text>
    </comment>
    <comment ref="D28" authorId="0" shapeId="0" xr:uid="{0AFB3403-BAA4-458C-B353-C7FB50FB6A72}">
      <text>
        <r>
          <rPr>
            <b/>
            <sz val="9"/>
            <color indexed="81"/>
            <rFont val="MS P ゴシック"/>
            <family val="3"/>
            <charset val="128"/>
          </rPr>
          <t>必ず日まで入力</t>
        </r>
        <r>
          <rPr>
            <sz val="9"/>
            <color indexed="81"/>
            <rFont val="MS P ゴシック"/>
            <family val="3"/>
            <charset val="128"/>
          </rPr>
          <t>。</t>
        </r>
      </text>
    </comment>
    <comment ref="G28" authorId="0" shapeId="0" xr:uid="{54E572B3-184C-4D69-8402-8B1B6D3F3986}">
      <text>
        <r>
          <rPr>
            <b/>
            <sz val="9"/>
            <color indexed="81"/>
            <rFont val="MS P ゴシック"/>
            <family val="3"/>
            <charset val="128"/>
          </rPr>
          <t>⑬経歴区分を入力すると選択肢が表示されます。</t>
        </r>
      </text>
    </comment>
    <comment ref="H28" authorId="0" shapeId="0" xr:uid="{0E9BC3C6-88D6-42FA-B2A2-EA65CBF3A93B}">
      <text>
        <r>
          <rPr>
            <b/>
            <sz val="9"/>
            <color indexed="81"/>
            <rFont val="MS P ゴシック"/>
            <family val="3"/>
            <charset val="128"/>
          </rPr>
          <t>①任用種別が養護講師、栄養講師、学校事務のうち該当する経歴行のみ選択。</t>
        </r>
      </text>
    </comment>
    <comment ref="I28" authorId="0" shapeId="0" xr:uid="{F2F733F0-04C3-4DA8-8960-2CA111195F07}">
      <text>
        <r>
          <rPr>
            <b/>
            <sz val="9"/>
            <color indexed="81"/>
            <rFont val="MS P ゴシック"/>
            <family val="3"/>
            <charset val="128"/>
          </rPr>
          <t>⑬経歴区分が国公立・私立教員、公務員の場合のみ該当するものを選択。</t>
        </r>
      </text>
    </comment>
    <comment ref="C29" authorId="0" shapeId="0" xr:uid="{9D72D4D1-485D-4572-A5D9-15B423011A3E}">
      <text>
        <r>
          <rPr>
            <b/>
            <sz val="9"/>
            <color indexed="81"/>
            <rFont val="MS P ゴシック"/>
            <family val="3"/>
            <charset val="128"/>
          </rPr>
          <t>必ず日まで入力</t>
        </r>
        <r>
          <rPr>
            <sz val="9"/>
            <color indexed="81"/>
            <rFont val="MS P ゴシック"/>
            <family val="3"/>
            <charset val="128"/>
          </rPr>
          <t>。</t>
        </r>
      </text>
    </comment>
    <comment ref="D29" authorId="0" shapeId="0" xr:uid="{A9A4675B-EE67-4C32-8ED0-BD58A0ACE279}">
      <text>
        <r>
          <rPr>
            <b/>
            <sz val="9"/>
            <color indexed="81"/>
            <rFont val="MS P ゴシック"/>
            <family val="3"/>
            <charset val="128"/>
          </rPr>
          <t>必ず日まで入力</t>
        </r>
        <r>
          <rPr>
            <sz val="9"/>
            <color indexed="81"/>
            <rFont val="MS P ゴシック"/>
            <family val="3"/>
            <charset val="128"/>
          </rPr>
          <t>。</t>
        </r>
      </text>
    </comment>
    <comment ref="G29" authorId="0" shapeId="0" xr:uid="{F8FE78B7-B35B-4C16-B3EB-6344E3422CC1}">
      <text>
        <r>
          <rPr>
            <b/>
            <sz val="9"/>
            <color indexed="81"/>
            <rFont val="MS P ゴシック"/>
            <family val="3"/>
            <charset val="128"/>
          </rPr>
          <t>⑬経歴区分を入力すると選択肢が表示されます。</t>
        </r>
      </text>
    </comment>
    <comment ref="H29" authorId="0" shapeId="0" xr:uid="{5331F300-2E84-45E5-AB30-44A4C2E32FB9}">
      <text>
        <r>
          <rPr>
            <b/>
            <sz val="9"/>
            <color indexed="81"/>
            <rFont val="MS P ゴシック"/>
            <family val="3"/>
            <charset val="128"/>
          </rPr>
          <t>①任用種別が養護講師、栄養講師、学校事務のうち該当する経歴行のみ選択。</t>
        </r>
      </text>
    </comment>
    <comment ref="I29" authorId="0" shapeId="0" xr:uid="{2CA2CBBA-08D4-40CE-9239-B86BC4762DFD}">
      <text>
        <r>
          <rPr>
            <b/>
            <sz val="9"/>
            <color indexed="81"/>
            <rFont val="MS P ゴシック"/>
            <family val="3"/>
            <charset val="128"/>
          </rPr>
          <t>⑬経歴区分が国公立・私立教員、公務員の場合のみ該当するものを選択。</t>
        </r>
      </text>
    </comment>
    <comment ref="C30" authorId="0" shapeId="0" xr:uid="{78AA1509-0B3A-46BF-843B-CB7BED9686B2}">
      <text>
        <r>
          <rPr>
            <b/>
            <sz val="9"/>
            <color indexed="81"/>
            <rFont val="MS P ゴシック"/>
            <family val="3"/>
            <charset val="128"/>
          </rPr>
          <t>必ず日まで入力</t>
        </r>
        <r>
          <rPr>
            <sz val="9"/>
            <color indexed="81"/>
            <rFont val="MS P ゴシック"/>
            <family val="3"/>
            <charset val="128"/>
          </rPr>
          <t>。</t>
        </r>
      </text>
    </comment>
    <comment ref="D30" authorId="0" shapeId="0" xr:uid="{86FA8B69-6AE2-4DF3-B09B-29152DFAB8CB}">
      <text>
        <r>
          <rPr>
            <b/>
            <sz val="9"/>
            <color indexed="81"/>
            <rFont val="MS P ゴシック"/>
            <family val="3"/>
            <charset val="128"/>
          </rPr>
          <t>必ず日まで入力</t>
        </r>
        <r>
          <rPr>
            <sz val="9"/>
            <color indexed="81"/>
            <rFont val="MS P ゴシック"/>
            <family val="3"/>
            <charset val="128"/>
          </rPr>
          <t>。</t>
        </r>
      </text>
    </comment>
    <comment ref="G30" authorId="0" shapeId="0" xr:uid="{BE0A2323-52D7-4BCC-B219-2443F6C726C8}">
      <text>
        <r>
          <rPr>
            <b/>
            <sz val="9"/>
            <color indexed="81"/>
            <rFont val="MS P ゴシック"/>
            <family val="3"/>
            <charset val="128"/>
          </rPr>
          <t>⑬経歴区分を入力すると選択肢が表示されます。</t>
        </r>
      </text>
    </comment>
    <comment ref="H30" authorId="0" shapeId="0" xr:uid="{4D9EE8BA-047B-47BE-A214-16374F9E4D98}">
      <text>
        <r>
          <rPr>
            <b/>
            <sz val="9"/>
            <color indexed="81"/>
            <rFont val="MS P ゴシック"/>
            <family val="3"/>
            <charset val="128"/>
          </rPr>
          <t>①任用種別が養護講師、栄養講師、学校事務のうち該当する経歴行のみ選択。</t>
        </r>
      </text>
    </comment>
    <comment ref="I30" authorId="0" shapeId="0" xr:uid="{61A46F49-9D1B-401F-9CA3-935BCAA8AFDA}">
      <text>
        <r>
          <rPr>
            <b/>
            <sz val="9"/>
            <color indexed="81"/>
            <rFont val="MS P ゴシック"/>
            <family val="3"/>
            <charset val="128"/>
          </rPr>
          <t>⑬経歴区分が国公立・私立教員、公務員の場合のみ該当するものを選択。</t>
        </r>
      </text>
    </comment>
    <comment ref="C31" authorId="0" shapeId="0" xr:uid="{0AE17351-6E74-4FC0-A258-AAF3B18086FD}">
      <text>
        <r>
          <rPr>
            <b/>
            <sz val="9"/>
            <color indexed="81"/>
            <rFont val="MS P ゴシック"/>
            <family val="3"/>
            <charset val="128"/>
          </rPr>
          <t>必ず日まで入力</t>
        </r>
        <r>
          <rPr>
            <sz val="9"/>
            <color indexed="81"/>
            <rFont val="MS P ゴシック"/>
            <family val="3"/>
            <charset val="128"/>
          </rPr>
          <t>。</t>
        </r>
      </text>
    </comment>
    <comment ref="D31" authorId="0" shapeId="0" xr:uid="{B08F381F-7F97-4216-A753-0FD79BD435B5}">
      <text>
        <r>
          <rPr>
            <b/>
            <sz val="9"/>
            <color indexed="81"/>
            <rFont val="MS P ゴシック"/>
            <family val="3"/>
            <charset val="128"/>
          </rPr>
          <t>必ず日まで入力</t>
        </r>
        <r>
          <rPr>
            <sz val="9"/>
            <color indexed="81"/>
            <rFont val="MS P ゴシック"/>
            <family val="3"/>
            <charset val="128"/>
          </rPr>
          <t>。</t>
        </r>
      </text>
    </comment>
    <comment ref="G31" authorId="0" shapeId="0" xr:uid="{20565653-8456-4690-B9F2-9276B4A973F3}">
      <text>
        <r>
          <rPr>
            <b/>
            <sz val="9"/>
            <color indexed="81"/>
            <rFont val="MS P ゴシック"/>
            <family val="3"/>
            <charset val="128"/>
          </rPr>
          <t>⑬経歴区分を入力すると選択肢が表示されます。</t>
        </r>
      </text>
    </comment>
    <comment ref="H31" authorId="0" shapeId="0" xr:uid="{E49D3749-D49A-463B-8AAF-5DADFBC7FCA4}">
      <text>
        <r>
          <rPr>
            <b/>
            <sz val="9"/>
            <color indexed="81"/>
            <rFont val="MS P ゴシック"/>
            <family val="3"/>
            <charset val="128"/>
          </rPr>
          <t>①任用種別が養護講師、栄養講師、学校事務のうち該当する経歴行のみ選択。</t>
        </r>
      </text>
    </comment>
    <comment ref="I31" authorId="0" shapeId="0" xr:uid="{59FE512A-F601-4F99-ACD6-E0FA560A7D4E}">
      <text>
        <r>
          <rPr>
            <b/>
            <sz val="9"/>
            <color indexed="81"/>
            <rFont val="MS P ゴシック"/>
            <family val="3"/>
            <charset val="128"/>
          </rPr>
          <t>⑬経歴区分が国公立・私立教員、公務員の場合のみ該当するものを選択。</t>
        </r>
      </text>
    </comment>
    <comment ref="C32" authorId="0" shapeId="0" xr:uid="{D511BC8A-8FD0-478E-8BEE-88D6C58A5605}">
      <text>
        <r>
          <rPr>
            <b/>
            <sz val="9"/>
            <color indexed="81"/>
            <rFont val="MS P ゴシック"/>
            <family val="3"/>
            <charset val="128"/>
          </rPr>
          <t>必ず日まで入力</t>
        </r>
        <r>
          <rPr>
            <sz val="9"/>
            <color indexed="81"/>
            <rFont val="MS P ゴシック"/>
            <family val="3"/>
            <charset val="128"/>
          </rPr>
          <t>。</t>
        </r>
      </text>
    </comment>
    <comment ref="D32" authorId="0" shapeId="0" xr:uid="{FCA61698-8374-434E-BC4D-6BD004BA704B}">
      <text>
        <r>
          <rPr>
            <b/>
            <sz val="9"/>
            <color indexed="81"/>
            <rFont val="MS P ゴシック"/>
            <family val="3"/>
            <charset val="128"/>
          </rPr>
          <t>必ず日まで入力</t>
        </r>
        <r>
          <rPr>
            <sz val="9"/>
            <color indexed="81"/>
            <rFont val="MS P ゴシック"/>
            <family val="3"/>
            <charset val="128"/>
          </rPr>
          <t>。</t>
        </r>
      </text>
    </comment>
    <comment ref="G32" authorId="0" shapeId="0" xr:uid="{72D9931B-7C36-44EC-A3DE-B06B99CC05AE}">
      <text>
        <r>
          <rPr>
            <b/>
            <sz val="9"/>
            <color indexed="81"/>
            <rFont val="MS P ゴシック"/>
            <family val="3"/>
            <charset val="128"/>
          </rPr>
          <t>⑬経歴区分を入力すると選択肢が表示されます。</t>
        </r>
      </text>
    </comment>
    <comment ref="H32" authorId="0" shapeId="0" xr:uid="{DA12CBCC-4496-4805-BD31-2DBDF6F23C41}">
      <text>
        <r>
          <rPr>
            <b/>
            <sz val="9"/>
            <color indexed="81"/>
            <rFont val="MS P ゴシック"/>
            <family val="3"/>
            <charset val="128"/>
          </rPr>
          <t>①任用種別が養護講師、栄養講師、学校事務のうち該当する経歴行のみ選択。</t>
        </r>
      </text>
    </comment>
    <comment ref="I32" authorId="0" shapeId="0" xr:uid="{CD9C36C5-3509-4BAC-A211-3D37650CA896}">
      <text>
        <r>
          <rPr>
            <b/>
            <sz val="9"/>
            <color indexed="81"/>
            <rFont val="MS P ゴシック"/>
            <family val="3"/>
            <charset val="128"/>
          </rPr>
          <t>⑬経歴区分が国公立・私立教員、公務員の場合のみ該当するものを選択。</t>
        </r>
      </text>
    </comment>
    <comment ref="C33" authorId="0" shapeId="0" xr:uid="{1F5F343C-0DAC-462C-86F2-22C3100ABB42}">
      <text>
        <r>
          <rPr>
            <b/>
            <sz val="9"/>
            <color indexed="81"/>
            <rFont val="MS P ゴシック"/>
            <family val="3"/>
            <charset val="128"/>
          </rPr>
          <t>必ず日まで入力</t>
        </r>
        <r>
          <rPr>
            <sz val="9"/>
            <color indexed="81"/>
            <rFont val="MS P ゴシック"/>
            <family val="3"/>
            <charset val="128"/>
          </rPr>
          <t>。</t>
        </r>
      </text>
    </comment>
    <comment ref="D33" authorId="0" shapeId="0" xr:uid="{93E39025-EC65-4928-8712-F25B95AC6808}">
      <text>
        <r>
          <rPr>
            <b/>
            <sz val="9"/>
            <color indexed="81"/>
            <rFont val="MS P ゴシック"/>
            <family val="3"/>
            <charset val="128"/>
          </rPr>
          <t>必ず日まで入力</t>
        </r>
        <r>
          <rPr>
            <sz val="9"/>
            <color indexed="81"/>
            <rFont val="MS P ゴシック"/>
            <family val="3"/>
            <charset val="128"/>
          </rPr>
          <t>。</t>
        </r>
      </text>
    </comment>
    <comment ref="G33" authorId="0" shapeId="0" xr:uid="{BFDD8C5D-0CF8-4C85-9983-BC4F757625C5}">
      <text>
        <r>
          <rPr>
            <b/>
            <sz val="9"/>
            <color indexed="81"/>
            <rFont val="MS P ゴシック"/>
            <family val="3"/>
            <charset val="128"/>
          </rPr>
          <t>⑬経歴区分を入力すると選択肢が表示されます。</t>
        </r>
      </text>
    </comment>
    <comment ref="H33" authorId="0" shapeId="0" xr:uid="{60EABE5F-A0B0-4095-95BC-FE388478ADC4}">
      <text>
        <r>
          <rPr>
            <b/>
            <sz val="9"/>
            <color indexed="81"/>
            <rFont val="MS P ゴシック"/>
            <family val="3"/>
            <charset val="128"/>
          </rPr>
          <t>①任用種別が養護講師、栄養講師、学校事務のうち該当する経歴行のみ選択。</t>
        </r>
      </text>
    </comment>
    <comment ref="I33" authorId="0" shapeId="0" xr:uid="{F1D5A592-26F3-4FD5-82CB-A1920BF1C41B}">
      <text>
        <r>
          <rPr>
            <b/>
            <sz val="9"/>
            <color indexed="81"/>
            <rFont val="MS P ゴシック"/>
            <family val="3"/>
            <charset val="128"/>
          </rPr>
          <t>⑬経歴区分が国公立・私立教員、公務員の場合のみ該当するものを選択。</t>
        </r>
      </text>
    </comment>
    <comment ref="C34" authorId="0" shapeId="0" xr:uid="{A8DD1072-D8B9-43DB-ADFF-7189E28365DD}">
      <text>
        <r>
          <rPr>
            <b/>
            <sz val="9"/>
            <color indexed="81"/>
            <rFont val="MS P ゴシック"/>
            <family val="3"/>
            <charset val="128"/>
          </rPr>
          <t>必ず日まで入力</t>
        </r>
        <r>
          <rPr>
            <sz val="9"/>
            <color indexed="81"/>
            <rFont val="MS P ゴシック"/>
            <family val="3"/>
            <charset val="128"/>
          </rPr>
          <t>。</t>
        </r>
      </text>
    </comment>
    <comment ref="D34" authorId="0" shapeId="0" xr:uid="{4B36191C-81D3-45A0-9219-C5D4190C6C90}">
      <text>
        <r>
          <rPr>
            <b/>
            <sz val="9"/>
            <color indexed="81"/>
            <rFont val="MS P ゴシック"/>
            <family val="3"/>
            <charset val="128"/>
          </rPr>
          <t>必ず日まで入力</t>
        </r>
        <r>
          <rPr>
            <sz val="9"/>
            <color indexed="81"/>
            <rFont val="MS P ゴシック"/>
            <family val="3"/>
            <charset val="128"/>
          </rPr>
          <t>。</t>
        </r>
      </text>
    </comment>
    <comment ref="G34" authorId="0" shapeId="0" xr:uid="{AD40716F-DB74-498D-A8CD-F001E644EB73}">
      <text>
        <r>
          <rPr>
            <b/>
            <sz val="9"/>
            <color indexed="81"/>
            <rFont val="MS P ゴシック"/>
            <family val="3"/>
            <charset val="128"/>
          </rPr>
          <t>⑬経歴区分を入力すると選択肢が表示されます。</t>
        </r>
      </text>
    </comment>
    <comment ref="H34" authorId="0" shapeId="0" xr:uid="{8836CA03-B84E-4CA7-A9EC-DAEEBF422AF2}">
      <text>
        <r>
          <rPr>
            <b/>
            <sz val="9"/>
            <color indexed="81"/>
            <rFont val="MS P ゴシック"/>
            <family val="3"/>
            <charset val="128"/>
          </rPr>
          <t>①任用種別が養護講師、栄養講師、学校事務のうち該当する経歴行のみ選択。</t>
        </r>
      </text>
    </comment>
    <comment ref="I34" authorId="0" shapeId="0" xr:uid="{60EA8893-5035-43EB-9456-A8B20A36E239}">
      <text>
        <r>
          <rPr>
            <b/>
            <sz val="9"/>
            <color indexed="81"/>
            <rFont val="MS P ゴシック"/>
            <family val="3"/>
            <charset val="128"/>
          </rPr>
          <t>⑬経歴区分が国公立・私立教員、公務員の場合のみ該当するものを選択。</t>
        </r>
      </text>
    </comment>
    <comment ref="C35" authorId="0" shapeId="0" xr:uid="{A5EF39A5-ABCF-4DDD-A426-DC02E1542119}">
      <text>
        <r>
          <rPr>
            <b/>
            <sz val="9"/>
            <color indexed="81"/>
            <rFont val="MS P ゴシック"/>
            <family val="3"/>
            <charset val="128"/>
          </rPr>
          <t>必ず日まで入力</t>
        </r>
        <r>
          <rPr>
            <sz val="9"/>
            <color indexed="81"/>
            <rFont val="MS P ゴシック"/>
            <family val="3"/>
            <charset val="128"/>
          </rPr>
          <t>。</t>
        </r>
      </text>
    </comment>
    <comment ref="D35" authorId="0" shapeId="0" xr:uid="{11F52132-0F93-4875-BDA9-4E060B030D4A}">
      <text>
        <r>
          <rPr>
            <b/>
            <sz val="9"/>
            <color indexed="81"/>
            <rFont val="MS P ゴシック"/>
            <family val="3"/>
            <charset val="128"/>
          </rPr>
          <t>必ず日まで入力</t>
        </r>
        <r>
          <rPr>
            <sz val="9"/>
            <color indexed="81"/>
            <rFont val="MS P ゴシック"/>
            <family val="3"/>
            <charset val="128"/>
          </rPr>
          <t>。</t>
        </r>
      </text>
    </comment>
    <comment ref="G35" authorId="0" shapeId="0" xr:uid="{9638EA8E-EF48-4BD0-B019-2806BCA47DC6}">
      <text>
        <r>
          <rPr>
            <b/>
            <sz val="9"/>
            <color indexed="81"/>
            <rFont val="MS P ゴシック"/>
            <family val="3"/>
            <charset val="128"/>
          </rPr>
          <t>⑬経歴区分を入力すると選択肢が表示されます。</t>
        </r>
      </text>
    </comment>
    <comment ref="H35" authorId="0" shapeId="0" xr:uid="{AEBA318B-6F01-4143-93A8-F090A041166D}">
      <text>
        <r>
          <rPr>
            <b/>
            <sz val="9"/>
            <color indexed="81"/>
            <rFont val="MS P ゴシック"/>
            <family val="3"/>
            <charset val="128"/>
          </rPr>
          <t>①任用種別が養護講師、栄養講師、学校事務のうち該当する経歴行のみ選択。</t>
        </r>
      </text>
    </comment>
    <comment ref="I35" authorId="0" shapeId="0" xr:uid="{6B5687C3-A076-45EC-8B91-81C0F43D12C7}">
      <text>
        <r>
          <rPr>
            <b/>
            <sz val="9"/>
            <color indexed="81"/>
            <rFont val="MS P ゴシック"/>
            <family val="3"/>
            <charset val="128"/>
          </rPr>
          <t>⑬経歴区分が国公立・私立教員、公務員の場合のみ該当するものを選択。</t>
        </r>
      </text>
    </comment>
    <comment ref="C36" authorId="0" shapeId="0" xr:uid="{0CF110ED-1B12-4828-BB76-F4B9C5AB039B}">
      <text>
        <r>
          <rPr>
            <b/>
            <sz val="9"/>
            <color indexed="81"/>
            <rFont val="MS P ゴシック"/>
            <family val="3"/>
            <charset val="128"/>
          </rPr>
          <t>必ず日まで入力</t>
        </r>
        <r>
          <rPr>
            <sz val="9"/>
            <color indexed="81"/>
            <rFont val="MS P ゴシック"/>
            <family val="3"/>
            <charset val="128"/>
          </rPr>
          <t>。</t>
        </r>
      </text>
    </comment>
    <comment ref="D36" authorId="0" shapeId="0" xr:uid="{3625A229-8587-4610-BDE5-93294A1639C9}">
      <text>
        <r>
          <rPr>
            <b/>
            <sz val="9"/>
            <color indexed="81"/>
            <rFont val="MS P ゴシック"/>
            <family val="3"/>
            <charset val="128"/>
          </rPr>
          <t>必ず日まで入力</t>
        </r>
        <r>
          <rPr>
            <sz val="9"/>
            <color indexed="81"/>
            <rFont val="MS P ゴシック"/>
            <family val="3"/>
            <charset val="128"/>
          </rPr>
          <t>。</t>
        </r>
      </text>
    </comment>
    <comment ref="G36" authorId="0" shapeId="0" xr:uid="{DFC4E352-3BAC-45FF-8766-B9B5915E04CF}">
      <text>
        <r>
          <rPr>
            <b/>
            <sz val="9"/>
            <color indexed="81"/>
            <rFont val="MS P ゴシック"/>
            <family val="3"/>
            <charset val="128"/>
          </rPr>
          <t>⑬経歴区分を入力すると選択肢が表示されます。</t>
        </r>
      </text>
    </comment>
    <comment ref="H36" authorId="0" shapeId="0" xr:uid="{17B6EF60-D8A3-44D3-9A98-85A6E521DF71}">
      <text>
        <r>
          <rPr>
            <b/>
            <sz val="9"/>
            <color indexed="81"/>
            <rFont val="MS P ゴシック"/>
            <family val="3"/>
            <charset val="128"/>
          </rPr>
          <t>①任用種別が養護講師、栄養講師、学校事務のうち該当する経歴行のみ選択。</t>
        </r>
      </text>
    </comment>
    <comment ref="I36" authorId="0" shapeId="0" xr:uid="{6802976F-06E3-4CF3-B831-6E53D105FE63}">
      <text>
        <r>
          <rPr>
            <b/>
            <sz val="9"/>
            <color indexed="81"/>
            <rFont val="MS P ゴシック"/>
            <family val="3"/>
            <charset val="128"/>
          </rPr>
          <t>⑬経歴区分が国公立・私立教員、公務員の場合のみ該当するものを選択。</t>
        </r>
      </text>
    </comment>
    <comment ref="C37" authorId="0" shapeId="0" xr:uid="{4CF9FD61-3FB9-4D4F-980C-48D826134069}">
      <text>
        <r>
          <rPr>
            <b/>
            <sz val="9"/>
            <color indexed="81"/>
            <rFont val="MS P ゴシック"/>
            <family val="3"/>
            <charset val="128"/>
          </rPr>
          <t>必ず日まで入力</t>
        </r>
        <r>
          <rPr>
            <sz val="9"/>
            <color indexed="81"/>
            <rFont val="MS P ゴシック"/>
            <family val="3"/>
            <charset val="128"/>
          </rPr>
          <t>。</t>
        </r>
      </text>
    </comment>
    <comment ref="D37" authorId="0" shapeId="0" xr:uid="{74731A6E-9920-4556-BEFA-85862982C8E6}">
      <text>
        <r>
          <rPr>
            <b/>
            <sz val="9"/>
            <color indexed="81"/>
            <rFont val="MS P ゴシック"/>
            <family val="3"/>
            <charset val="128"/>
          </rPr>
          <t>必ず日まで入力</t>
        </r>
        <r>
          <rPr>
            <sz val="9"/>
            <color indexed="81"/>
            <rFont val="MS P ゴシック"/>
            <family val="3"/>
            <charset val="128"/>
          </rPr>
          <t>。</t>
        </r>
      </text>
    </comment>
    <comment ref="G37" authorId="0" shapeId="0" xr:uid="{F3187308-1055-4FB2-AED1-9A26F63AE8EA}">
      <text>
        <r>
          <rPr>
            <b/>
            <sz val="9"/>
            <color indexed="81"/>
            <rFont val="MS P ゴシック"/>
            <family val="3"/>
            <charset val="128"/>
          </rPr>
          <t>⑬経歴区分を入力すると選択肢が表示されます。</t>
        </r>
      </text>
    </comment>
    <comment ref="H37" authorId="0" shapeId="0" xr:uid="{FC1E80D5-3720-4FBB-BB88-ECFFD3D22BC5}">
      <text>
        <r>
          <rPr>
            <b/>
            <sz val="9"/>
            <color indexed="81"/>
            <rFont val="MS P ゴシック"/>
            <family val="3"/>
            <charset val="128"/>
          </rPr>
          <t>①任用種別が養護講師、栄養講師、学校事務のうち該当する経歴行のみ選択。</t>
        </r>
      </text>
    </comment>
    <comment ref="I37" authorId="0" shapeId="0" xr:uid="{2BF6C25E-CD76-4310-B343-8D97FC142CA1}">
      <text>
        <r>
          <rPr>
            <b/>
            <sz val="9"/>
            <color indexed="81"/>
            <rFont val="MS P ゴシック"/>
            <family val="3"/>
            <charset val="128"/>
          </rPr>
          <t>⑬経歴区分が国公立・私立教員、公務員の場合のみ該当するものを選択。</t>
        </r>
      </text>
    </comment>
    <comment ref="C38" authorId="0" shapeId="0" xr:uid="{37AEA9FD-63EE-4DC5-A290-29B12C971685}">
      <text>
        <r>
          <rPr>
            <b/>
            <sz val="9"/>
            <color indexed="81"/>
            <rFont val="MS P ゴシック"/>
            <family val="3"/>
            <charset val="128"/>
          </rPr>
          <t>必ず日まで入力</t>
        </r>
        <r>
          <rPr>
            <sz val="9"/>
            <color indexed="81"/>
            <rFont val="MS P ゴシック"/>
            <family val="3"/>
            <charset val="128"/>
          </rPr>
          <t>。</t>
        </r>
      </text>
    </comment>
    <comment ref="D38" authorId="0" shapeId="0" xr:uid="{7395A9EF-6B7B-4292-933E-DE3C443CBE25}">
      <text>
        <r>
          <rPr>
            <b/>
            <sz val="9"/>
            <color indexed="81"/>
            <rFont val="MS P ゴシック"/>
            <family val="3"/>
            <charset val="128"/>
          </rPr>
          <t>必ず日まで入力</t>
        </r>
        <r>
          <rPr>
            <sz val="9"/>
            <color indexed="81"/>
            <rFont val="MS P ゴシック"/>
            <family val="3"/>
            <charset val="128"/>
          </rPr>
          <t>。</t>
        </r>
      </text>
    </comment>
    <comment ref="G38" authorId="0" shapeId="0" xr:uid="{293C3E8B-E129-43A6-9A3D-D1C40A12F645}">
      <text>
        <r>
          <rPr>
            <b/>
            <sz val="9"/>
            <color indexed="81"/>
            <rFont val="MS P ゴシック"/>
            <family val="3"/>
            <charset val="128"/>
          </rPr>
          <t>⑬経歴区分を入力すると選択肢が表示されます。</t>
        </r>
      </text>
    </comment>
    <comment ref="H38" authorId="0" shapeId="0" xr:uid="{BC7DF6C7-3CED-41CF-B3DE-9373556A48A1}">
      <text>
        <r>
          <rPr>
            <b/>
            <sz val="9"/>
            <color indexed="81"/>
            <rFont val="MS P ゴシック"/>
            <family val="3"/>
            <charset val="128"/>
          </rPr>
          <t>①任用種別が養護講師、栄養講師、学校事務のうち該当する経歴行のみ選択。</t>
        </r>
      </text>
    </comment>
    <comment ref="I38" authorId="0" shapeId="0" xr:uid="{AD7C3DA6-FB40-40B4-816F-FFFF81EDEA48}">
      <text>
        <r>
          <rPr>
            <b/>
            <sz val="9"/>
            <color indexed="81"/>
            <rFont val="MS P ゴシック"/>
            <family val="3"/>
            <charset val="128"/>
          </rPr>
          <t>⑬経歴区分が国公立・私立教員、公務員の場合のみ該当するものを選択。</t>
        </r>
      </text>
    </comment>
    <comment ref="C39" authorId="0" shapeId="0" xr:uid="{D6450BEF-D5F9-4D36-84E1-9E4591AB0AAF}">
      <text>
        <r>
          <rPr>
            <b/>
            <sz val="9"/>
            <color indexed="81"/>
            <rFont val="MS P ゴシック"/>
            <family val="3"/>
            <charset val="128"/>
          </rPr>
          <t>必ず日まで入力</t>
        </r>
        <r>
          <rPr>
            <sz val="9"/>
            <color indexed="81"/>
            <rFont val="MS P ゴシック"/>
            <family val="3"/>
            <charset val="128"/>
          </rPr>
          <t>。</t>
        </r>
      </text>
    </comment>
    <comment ref="D39" authorId="0" shapeId="0" xr:uid="{AA23C32D-0CF9-4857-A8FB-C25689D2EEBC}">
      <text>
        <r>
          <rPr>
            <b/>
            <sz val="9"/>
            <color indexed="81"/>
            <rFont val="MS P ゴシック"/>
            <family val="3"/>
            <charset val="128"/>
          </rPr>
          <t>必ず日まで入力</t>
        </r>
        <r>
          <rPr>
            <sz val="9"/>
            <color indexed="81"/>
            <rFont val="MS P ゴシック"/>
            <family val="3"/>
            <charset val="128"/>
          </rPr>
          <t>。</t>
        </r>
      </text>
    </comment>
    <comment ref="G39" authorId="0" shapeId="0" xr:uid="{2966DBA9-7140-4848-9189-89787D236CEE}">
      <text>
        <r>
          <rPr>
            <b/>
            <sz val="9"/>
            <color indexed="81"/>
            <rFont val="MS P ゴシック"/>
            <family val="3"/>
            <charset val="128"/>
          </rPr>
          <t>⑬経歴区分を入力すると選択肢が表示されます。</t>
        </r>
      </text>
    </comment>
    <comment ref="H39" authorId="0" shapeId="0" xr:uid="{7C9D0E64-00D9-43A2-B8DD-240982E991C5}">
      <text>
        <r>
          <rPr>
            <b/>
            <sz val="9"/>
            <color indexed="81"/>
            <rFont val="MS P ゴシック"/>
            <family val="3"/>
            <charset val="128"/>
          </rPr>
          <t>①任用種別が養護講師、栄養講師、学校事務のうち該当する経歴行のみ選択。</t>
        </r>
      </text>
    </comment>
    <comment ref="I39" authorId="0" shapeId="0" xr:uid="{A5750AEF-A70E-4661-AA91-6F0AE889B7EA}">
      <text>
        <r>
          <rPr>
            <b/>
            <sz val="9"/>
            <color indexed="81"/>
            <rFont val="MS P ゴシック"/>
            <family val="3"/>
            <charset val="128"/>
          </rPr>
          <t>⑬経歴区分が国公立・私立教員、公務員の場合のみ該当するものを選択。</t>
        </r>
      </text>
    </comment>
    <comment ref="C40" authorId="0" shapeId="0" xr:uid="{BD866E36-4CA0-4C42-A0E6-10FD2A6440E8}">
      <text>
        <r>
          <rPr>
            <b/>
            <sz val="9"/>
            <color indexed="81"/>
            <rFont val="MS P ゴシック"/>
            <family val="3"/>
            <charset val="128"/>
          </rPr>
          <t>必ず日まで入力</t>
        </r>
        <r>
          <rPr>
            <sz val="9"/>
            <color indexed="81"/>
            <rFont val="MS P ゴシック"/>
            <family val="3"/>
            <charset val="128"/>
          </rPr>
          <t>。</t>
        </r>
      </text>
    </comment>
    <comment ref="D40" authorId="0" shapeId="0" xr:uid="{E4D06AD8-07B7-45D5-8594-2799897F3A4B}">
      <text>
        <r>
          <rPr>
            <b/>
            <sz val="9"/>
            <color indexed="81"/>
            <rFont val="MS P ゴシック"/>
            <family val="3"/>
            <charset val="128"/>
          </rPr>
          <t>必ず日まで入力</t>
        </r>
        <r>
          <rPr>
            <sz val="9"/>
            <color indexed="81"/>
            <rFont val="MS P ゴシック"/>
            <family val="3"/>
            <charset val="128"/>
          </rPr>
          <t>。</t>
        </r>
      </text>
    </comment>
    <comment ref="G40" authorId="0" shapeId="0" xr:uid="{B2C65E5A-DC05-4D8E-8A20-888A471D1B74}">
      <text>
        <r>
          <rPr>
            <b/>
            <sz val="9"/>
            <color indexed="81"/>
            <rFont val="MS P ゴシック"/>
            <family val="3"/>
            <charset val="128"/>
          </rPr>
          <t>⑬経歴区分を入力すると選択肢が表示されます。</t>
        </r>
      </text>
    </comment>
    <comment ref="H40" authorId="0" shapeId="0" xr:uid="{8B329D55-52D1-4161-AB0C-D3A89FC72693}">
      <text>
        <r>
          <rPr>
            <b/>
            <sz val="9"/>
            <color indexed="81"/>
            <rFont val="MS P ゴシック"/>
            <family val="3"/>
            <charset val="128"/>
          </rPr>
          <t>①任用種別が養護講師、栄養講師、学校事務のうち該当する経歴行のみ選択。</t>
        </r>
      </text>
    </comment>
    <comment ref="I40" authorId="0" shapeId="0" xr:uid="{FAD11620-491D-4789-96C1-C873D33B01A2}">
      <text>
        <r>
          <rPr>
            <b/>
            <sz val="9"/>
            <color indexed="81"/>
            <rFont val="MS P ゴシック"/>
            <family val="3"/>
            <charset val="128"/>
          </rPr>
          <t>⑬経歴区分が国公立・私立教員、公務員の場合のみ該当するものを選択。</t>
        </r>
      </text>
    </comment>
    <comment ref="C41" authorId="0" shapeId="0" xr:uid="{F7F1AD2B-2DC3-4A6E-92FC-FE3C649E917B}">
      <text>
        <r>
          <rPr>
            <b/>
            <sz val="9"/>
            <color indexed="81"/>
            <rFont val="MS P ゴシック"/>
            <family val="3"/>
            <charset val="128"/>
          </rPr>
          <t>必ず日まで入力</t>
        </r>
        <r>
          <rPr>
            <sz val="9"/>
            <color indexed="81"/>
            <rFont val="MS P ゴシック"/>
            <family val="3"/>
            <charset val="128"/>
          </rPr>
          <t>。</t>
        </r>
      </text>
    </comment>
    <comment ref="D41" authorId="0" shapeId="0" xr:uid="{7195F00F-E424-48AF-AEDE-0F59975BD167}">
      <text>
        <r>
          <rPr>
            <b/>
            <sz val="9"/>
            <color indexed="81"/>
            <rFont val="MS P ゴシック"/>
            <family val="3"/>
            <charset val="128"/>
          </rPr>
          <t>必ず日まで入力</t>
        </r>
        <r>
          <rPr>
            <sz val="9"/>
            <color indexed="81"/>
            <rFont val="MS P ゴシック"/>
            <family val="3"/>
            <charset val="128"/>
          </rPr>
          <t>。</t>
        </r>
      </text>
    </comment>
    <comment ref="G41" authorId="0" shapeId="0" xr:uid="{9B1A3FAB-33BC-4921-B4FA-CA7B513124F9}">
      <text>
        <r>
          <rPr>
            <b/>
            <sz val="9"/>
            <color indexed="81"/>
            <rFont val="MS P ゴシック"/>
            <family val="3"/>
            <charset val="128"/>
          </rPr>
          <t>⑬経歴区分を入力すると選択肢が表示されます。</t>
        </r>
      </text>
    </comment>
    <comment ref="H41" authorId="0" shapeId="0" xr:uid="{77C53E60-0E7F-4274-BF99-0D5DF11888BB}">
      <text>
        <r>
          <rPr>
            <b/>
            <sz val="9"/>
            <color indexed="81"/>
            <rFont val="MS P ゴシック"/>
            <family val="3"/>
            <charset val="128"/>
          </rPr>
          <t>①任用種別が養護講師、栄養講師、学校事務のうち該当する経歴行のみ選択。</t>
        </r>
      </text>
    </comment>
    <comment ref="I41" authorId="0" shapeId="0" xr:uid="{A4023900-AAE1-4D83-8ED4-3A9B113A7F43}">
      <text>
        <r>
          <rPr>
            <b/>
            <sz val="9"/>
            <color indexed="81"/>
            <rFont val="MS P ゴシック"/>
            <family val="3"/>
            <charset val="128"/>
          </rPr>
          <t>⑬経歴区分が国公立・私立教員、公務員の場合のみ該当するものを選択。</t>
        </r>
      </text>
    </comment>
    <comment ref="C42" authorId="0" shapeId="0" xr:uid="{1ADF18E4-F148-43DC-AD2C-81B472C0FD60}">
      <text>
        <r>
          <rPr>
            <b/>
            <sz val="9"/>
            <color indexed="81"/>
            <rFont val="MS P ゴシック"/>
            <family val="3"/>
            <charset val="128"/>
          </rPr>
          <t>必ず日まで入力</t>
        </r>
        <r>
          <rPr>
            <sz val="9"/>
            <color indexed="81"/>
            <rFont val="MS P ゴシック"/>
            <family val="3"/>
            <charset val="128"/>
          </rPr>
          <t>。</t>
        </r>
      </text>
    </comment>
    <comment ref="D42" authorId="0" shapeId="0" xr:uid="{AAC99EEB-5628-4AAF-BF18-9A84661FAAD5}">
      <text>
        <r>
          <rPr>
            <b/>
            <sz val="9"/>
            <color indexed="81"/>
            <rFont val="MS P ゴシック"/>
            <family val="3"/>
            <charset val="128"/>
          </rPr>
          <t>必ず日まで入力</t>
        </r>
        <r>
          <rPr>
            <sz val="9"/>
            <color indexed="81"/>
            <rFont val="MS P ゴシック"/>
            <family val="3"/>
            <charset val="128"/>
          </rPr>
          <t>。</t>
        </r>
      </text>
    </comment>
    <comment ref="G42" authorId="0" shapeId="0" xr:uid="{92E2476D-F35C-4F81-897C-AE7C2CCB356F}">
      <text>
        <r>
          <rPr>
            <b/>
            <sz val="9"/>
            <color indexed="81"/>
            <rFont val="MS P ゴシック"/>
            <family val="3"/>
            <charset val="128"/>
          </rPr>
          <t>⑬経歴区分を入力すると選択肢が表示されます。</t>
        </r>
      </text>
    </comment>
    <comment ref="H42" authorId="0" shapeId="0" xr:uid="{2FBEE474-243F-4C09-BA41-912AF6B78799}">
      <text>
        <r>
          <rPr>
            <b/>
            <sz val="9"/>
            <color indexed="81"/>
            <rFont val="MS P ゴシック"/>
            <family val="3"/>
            <charset val="128"/>
          </rPr>
          <t>①任用種別が養護講師、栄養講師、学校事務のうち該当する経歴行のみ選択。</t>
        </r>
      </text>
    </comment>
    <comment ref="I42" authorId="0" shapeId="0" xr:uid="{C0DA7C4D-995E-4FAE-A919-7EB2DD454D5B}">
      <text>
        <r>
          <rPr>
            <b/>
            <sz val="9"/>
            <color indexed="81"/>
            <rFont val="MS P ゴシック"/>
            <family val="3"/>
            <charset val="128"/>
          </rPr>
          <t>⑬経歴区分が国公立・私立教員、公務員の場合のみ該当するものを選択。</t>
        </r>
      </text>
    </comment>
    <comment ref="C43" authorId="0" shapeId="0" xr:uid="{3E97B8FE-D6AD-4D89-B635-DD86AE13F37E}">
      <text>
        <r>
          <rPr>
            <b/>
            <sz val="9"/>
            <color indexed="81"/>
            <rFont val="MS P ゴシック"/>
            <family val="3"/>
            <charset val="128"/>
          </rPr>
          <t>必ず日まで入力</t>
        </r>
        <r>
          <rPr>
            <sz val="9"/>
            <color indexed="81"/>
            <rFont val="MS P ゴシック"/>
            <family val="3"/>
            <charset val="128"/>
          </rPr>
          <t>。</t>
        </r>
      </text>
    </comment>
    <comment ref="D43" authorId="0" shapeId="0" xr:uid="{1893A9A6-1ACF-410E-92C8-D8077FD12926}">
      <text>
        <r>
          <rPr>
            <b/>
            <sz val="9"/>
            <color indexed="81"/>
            <rFont val="MS P ゴシック"/>
            <family val="3"/>
            <charset val="128"/>
          </rPr>
          <t>必ず日まで入力</t>
        </r>
        <r>
          <rPr>
            <sz val="9"/>
            <color indexed="81"/>
            <rFont val="MS P ゴシック"/>
            <family val="3"/>
            <charset val="128"/>
          </rPr>
          <t>。</t>
        </r>
      </text>
    </comment>
    <comment ref="G43" authorId="0" shapeId="0" xr:uid="{66E4F0F9-F2C1-4F28-B34E-DBADEB0B78ED}">
      <text>
        <r>
          <rPr>
            <b/>
            <sz val="9"/>
            <color indexed="81"/>
            <rFont val="MS P ゴシック"/>
            <family val="3"/>
            <charset val="128"/>
          </rPr>
          <t>⑬経歴区分を入力すると選択肢が表示されます。</t>
        </r>
      </text>
    </comment>
    <comment ref="H43" authorId="0" shapeId="0" xr:uid="{74AC9ADF-29DF-443E-8228-F031CC07256C}">
      <text>
        <r>
          <rPr>
            <b/>
            <sz val="9"/>
            <color indexed="81"/>
            <rFont val="MS P ゴシック"/>
            <family val="3"/>
            <charset val="128"/>
          </rPr>
          <t>①任用種別が養護講師、栄養講師、学校事務のうち該当する経歴行のみ選択。</t>
        </r>
      </text>
    </comment>
    <comment ref="I43" authorId="0" shapeId="0" xr:uid="{C994BDD6-367B-45E7-8A4A-0CC34CE9539B}">
      <text>
        <r>
          <rPr>
            <b/>
            <sz val="9"/>
            <color indexed="81"/>
            <rFont val="MS P ゴシック"/>
            <family val="3"/>
            <charset val="128"/>
          </rPr>
          <t>⑬経歴区分が国公立・私立教員、公務員の場合のみ該当するものを選択。</t>
        </r>
      </text>
    </comment>
    <comment ref="C44" authorId="0" shapeId="0" xr:uid="{09C8BA4A-7F66-4E4A-87AE-1F4C989DA37F}">
      <text>
        <r>
          <rPr>
            <b/>
            <sz val="9"/>
            <color indexed="81"/>
            <rFont val="MS P ゴシック"/>
            <family val="3"/>
            <charset val="128"/>
          </rPr>
          <t>必ず日まで入力</t>
        </r>
        <r>
          <rPr>
            <sz val="9"/>
            <color indexed="81"/>
            <rFont val="MS P ゴシック"/>
            <family val="3"/>
            <charset val="128"/>
          </rPr>
          <t>。</t>
        </r>
      </text>
    </comment>
    <comment ref="D44" authorId="0" shapeId="0" xr:uid="{FEBBD38F-DB8E-4746-A481-108CCD7404F4}">
      <text>
        <r>
          <rPr>
            <b/>
            <sz val="9"/>
            <color indexed="81"/>
            <rFont val="MS P ゴシック"/>
            <family val="3"/>
            <charset val="128"/>
          </rPr>
          <t>必ず日まで入力</t>
        </r>
        <r>
          <rPr>
            <sz val="9"/>
            <color indexed="81"/>
            <rFont val="MS P ゴシック"/>
            <family val="3"/>
            <charset val="128"/>
          </rPr>
          <t>。</t>
        </r>
      </text>
    </comment>
    <comment ref="G44" authorId="0" shapeId="0" xr:uid="{D337509A-7189-4D1C-AB9D-F5C7C6E7DB8D}">
      <text>
        <r>
          <rPr>
            <b/>
            <sz val="9"/>
            <color indexed="81"/>
            <rFont val="MS P ゴシック"/>
            <family val="3"/>
            <charset val="128"/>
          </rPr>
          <t>⑬経歴区分を入力すると選択肢が表示されます。</t>
        </r>
      </text>
    </comment>
    <comment ref="H44" authorId="0" shapeId="0" xr:uid="{F51435D3-2A5C-414F-B9DD-17668981F7A9}">
      <text>
        <r>
          <rPr>
            <b/>
            <sz val="9"/>
            <color indexed="81"/>
            <rFont val="MS P ゴシック"/>
            <family val="3"/>
            <charset val="128"/>
          </rPr>
          <t>①任用種別が養護講師、栄養講師、学校事務のうち該当する経歴行のみ選択。</t>
        </r>
      </text>
    </comment>
    <comment ref="I44" authorId="0" shapeId="0" xr:uid="{9BB46460-3AD7-4794-B03D-547615F77FA7}">
      <text>
        <r>
          <rPr>
            <b/>
            <sz val="9"/>
            <color indexed="81"/>
            <rFont val="MS P ゴシック"/>
            <family val="3"/>
            <charset val="128"/>
          </rPr>
          <t>⑬経歴区分が国公立・私立教員、公務員の場合のみ該当するものを選択。</t>
        </r>
      </text>
    </comment>
    <comment ref="C45" authorId="0" shapeId="0" xr:uid="{A6438EF9-A4E0-4AA4-A8CD-1707D7D6E7A3}">
      <text>
        <r>
          <rPr>
            <b/>
            <sz val="9"/>
            <color indexed="81"/>
            <rFont val="MS P ゴシック"/>
            <family val="3"/>
            <charset val="128"/>
          </rPr>
          <t>必ず日まで入力</t>
        </r>
        <r>
          <rPr>
            <sz val="9"/>
            <color indexed="81"/>
            <rFont val="MS P ゴシック"/>
            <family val="3"/>
            <charset val="128"/>
          </rPr>
          <t>。</t>
        </r>
      </text>
    </comment>
    <comment ref="D45" authorId="0" shapeId="0" xr:uid="{60147024-9182-41F9-B91A-B10D465E984F}">
      <text>
        <r>
          <rPr>
            <b/>
            <sz val="9"/>
            <color indexed="81"/>
            <rFont val="MS P ゴシック"/>
            <family val="3"/>
            <charset val="128"/>
          </rPr>
          <t>必ず日まで入力</t>
        </r>
        <r>
          <rPr>
            <sz val="9"/>
            <color indexed="81"/>
            <rFont val="MS P ゴシック"/>
            <family val="3"/>
            <charset val="128"/>
          </rPr>
          <t>。</t>
        </r>
      </text>
    </comment>
    <comment ref="G45" authorId="0" shapeId="0" xr:uid="{3EAF5751-CD5C-44BC-A023-0BB85D6AB391}">
      <text>
        <r>
          <rPr>
            <b/>
            <sz val="9"/>
            <color indexed="81"/>
            <rFont val="MS P ゴシック"/>
            <family val="3"/>
            <charset val="128"/>
          </rPr>
          <t>⑬経歴区分を入力すると選択肢が表示されます。</t>
        </r>
      </text>
    </comment>
    <comment ref="H45" authorId="0" shapeId="0" xr:uid="{52511A69-E6F8-4247-B024-D392595FC98F}">
      <text>
        <r>
          <rPr>
            <b/>
            <sz val="9"/>
            <color indexed="81"/>
            <rFont val="MS P ゴシック"/>
            <family val="3"/>
            <charset val="128"/>
          </rPr>
          <t>①任用種別が養護講師、栄養講師、学校事務のうち該当する経歴行のみ選択。</t>
        </r>
      </text>
    </comment>
    <comment ref="I45" authorId="0" shapeId="0" xr:uid="{1AF32392-4775-45C1-BBD8-3A700B680D20}">
      <text>
        <r>
          <rPr>
            <b/>
            <sz val="9"/>
            <color indexed="81"/>
            <rFont val="MS P ゴシック"/>
            <family val="3"/>
            <charset val="128"/>
          </rPr>
          <t>⑬経歴区分が国公立・私立教員、公務員の場合のみ該当するものを選択。</t>
        </r>
      </text>
    </comment>
    <comment ref="C46" authorId="0" shapeId="0" xr:uid="{00A65233-C82B-4883-B9A2-55637E7B69A1}">
      <text>
        <r>
          <rPr>
            <b/>
            <sz val="9"/>
            <color indexed="81"/>
            <rFont val="MS P ゴシック"/>
            <family val="3"/>
            <charset val="128"/>
          </rPr>
          <t>必ず日まで入力</t>
        </r>
        <r>
          <rPr>
            <sz val="9"/>
            <color indexed="81"/>
            <rFont val="MS P ゴシック"/>
            <family val="3"/>
            <charset val="128"/>
          </rPr>
          <t>。</t>
        </r>
      </text>
    </comment>
    <comment ref="D46" authorId="0" shapeId="0" xr:uid="{7D127EBF-0F85-4703-A28F-54488BCF6AAE}">
      <text>
        <r>
          <rPr>
            <b/>
            <sz val="9"/>
            <color indexed="81"/>
            <rFont val="MS P ゴシック"/>
            <family val="3"/>
            <charset val="128"/>
          </rPr>
          <t>必ず日まで入力</t>
        </r>
        <r>
          <rPr>
            <sz val="9"/>
            <color indexed="81"/>
            <rFont val="MS P ゴシック"/>
            <family val="3"/>
            <charset val="128"/>
          </rPr>
          <t>。</t>
        </r>
      </text>
    </comment>
    <comment ref="G46" authorId="0" shapeId="0" xr:uid="{FC785B0F-A950-473E-9BFD-BD6B348DEF30}">
      <text>
        <r>
          <rPr>
            <b/>
            <sz val="9"/>
            <color indexed="81"/>
            <rFont val="MS P ゴシック"/>
            <family val="3"/>
            <charset val="128"/>
          </rPr>
          <t>⑬経歴区分を入力すると選択肢が表示されます。</t>
        </r>
      </text>
    </comment>
    <comment ref="H46" authorId="0" shapeId="0" xr:uid="{C65244AD-72DD-468A-91BB-030E0F4E07E4}">
      <text>
        <r>
          <rPr>
            <b/>
            <sz val="9"/>
            <color indexed="81"/>
            <rFont val="MS P ゴシック"/>
            <family val="3"/>
            <charset val="128"/>
          </rPr>
          <t>①任用種別が養護講師、栄養講師、学校事務のうち該当する経歴行のみ選択。</t>
        </r>
      </text>
    </comment>
    <comment ref="I46" authorId="0" shapeId="0" xr:uid="{6DFD3D2B-C4BB-4983-B27A-43BA688F5B22}">
      <text>
        <r>
          <rPr>
            <b/>
            <sz val="9"/>
            <color indexed="81"/>
            <rFont val="MS P ゴシック"/>
            <family val="3"/>
            <charset val="128"/>
          </rPr>
          <t>⑬経歴区分が国公立・私立教員、公務員の場合のみ該当するものを選択。</t>
        </r>
      </text>
    </comment>
    <comment ref="C47" authorId="0" shapeId="0" xr:uid="{825D52F7-CCCE-400B-8C03-9D48344CC255}">
      <text>
        <r>
          <rPr>
            <b/>
            <sz val="9"/>
            <color indexed="81"/>
            <rFont val="MS P ゴシック"/>
            <family val="3"/>
            <charset val="128"/>
          </rPr>
          <t>必ず日まで入力</t>
        </r>
        <r>
          <rPr>
            <sz val="9"/>
            <color indexed="81"/>
            <rFont val="MS P ゴシック"/>
            <family val="3"/>
            <charset val="128"/>
          </rPr>
          <t>。</t>
        </r>
      </text>
    </comment>
    <comment ref="D47" authorId="0" shapeId="0" xr:uid="{DD1CA468-5A9C-49BE-9C73-E832CA0BB20A}">
      <text>
        <r>
          <rPr>
            <b/>
            <sz val="9"/>
            <color indexed="81"/>
            <rFont val="MS P ゴシック"/>
            <family val="3"/>
            <charset val="128"/>
          </rPr>
          <t>必ず日まで入力</t>
        </r>
        <r>
          <rPr>
            <sz val="9"/>
            <color indexed="81"/>
            <rFont val="MS P ゴシック"/>
            <family val="3"/>
            <charset val="128"/>
          </rPr>
          <t>。</t>
        </r>
      </text>
    </comment>
    <comment ref="G47" authorId="0" shapeId="0" xr:uid="{8D8B6850-F697-4D8A-BCB7-806242830222}">
      <text>
        <r>
          <rPr>
            <b/>
            <sz val="9"/>
            <color indexed="81"/>
            <rFont val="MS P ゴシック"/>
            <family val="3"/>
            <charset val="128"/>
          </rPr>
          <t>⑬経歴区分を入力すると選択肢が表示されます。</t>
        </r>
      </text>
    </comment>
    <comment ref="H47" authorId="0" shapeId="0" xr:uid="{DD6FF409-2F1D-4D3F-8F3D-709B8C010D3B}">
      <text>
        <r>
          <rPr>
            <b/>
            <sz val="9"/>
            <color indexed="81"/>
            <rFont val="MS P ゴシック"/>
            <family val="3"/>
            <charset val="128"/>
          </rPr>
          <t>①任用種別が養護講師、栄養講師、学校事務のうち該当する経歴行のみ選択。</t>
        </r>
      </text>
    </comment>
    <comment ref="I47" authorId="0" shapeId="0" xr:uid="{B9EB4C9F-5510-4115-A96C-85729AD6BE6E}">
      <text>
        <r>
          <rPr>
            <b/>
            <sz val="9"/>
            <color indexed="81"/>
            <rFont val="MS P ゴシック"/>
            <family val="3"/>
            <charset val="128"/>
          </rPr>
          <t>⑬経歴区分が国公立・私立教員、公務員の場合のみ該当するものを選択。</t>
        </r>
      </text>
    </comment>
    <comment ref="C48" authorId="0" shapeId="0" xr:uid="{8A1DBF2D-5ABE-4A94-A0BF-02E24538E0AB}">
      <text>
        <r>
          <rPr>
            <b/>
            <sz val="9"/>
            <color indexed="81"/>
            <rFont val="MS P ゴシック"/>
            <family val="3"/>
            <charset val="128"/>
          </rPr>
          <t>必ず日まで入力</t>
        </r>
        <r>
          <rPr>
            <sz val="9"/>
            <color indexed="81"/>
            <rFont val="MS P ゴシック"/>
            <family val="3"/>
            <charset val="128"/>
          </rPr>
          <t>。</t>
        </r>
      </text>
    </comment>
    <comment ref="D48" authorId="0" shapeId="0" xr:uid="{490DD079-A027-45D8-9352-EDC6AC4F1C07}">
      <text>
        <r>
          <rPr>
            <b/>
            <sz val="9"/>
            <color indexed="81"/>
            <rFont val="MS P ゴシック"/>
            <family val="3"/>
            <charset val="128"/>
          </rPr>
          <t>必ず日まで入力</t>
        </r>
        <r>
          <rPr>
            <sz val="9"/>
            <color indexed="81"/>
            <rFont val="MS P ゴシック"/>
            <family val="3"/>
            <charset val="128"/>
          </rPr>
          <t>。</t>
        </r>
      </text>
    </comment>
    <comment ref="G48" authorId="0" shapeId="0" xr:uid="{C5D6710A-142B-48D9-961D-6C9D3CD6F884}">
      <text>
        <r>
          <rPr>
            <b/>
            <sz val="9"/>
            <color indexed="81"/>
            <rFont val="MS P ゴシック"/>
            <family val="3"/>
            <charset val="128"/>
          </rPr>
          <t>⑬経歴区分を入力すると選択肢が表示されます。</t>
        </r>
      </text>
    </comment>
    <comment ref="H48" authorId="0" shapeId="0" xr:uid="{ED586D78-F21B-4063-BB32-FAD3AC4D5CC3}">
      <text>
        <r>
          <rPr>
            <b/>
            <sz val="9"/>
            <color indexed="81"/>
            <rFont val="MS P ゴシック"/>
            <family val="3"/>
            <charset val="128"/>
          </rPr>
          <t>①任用種別が養護講師、栄養講師、学校事務のうち該当する経歴行のみ選択。</t>
        </r>
      </text>
    </comment>
    <comment ref="I48" authorId="0" shapeId="0" xr:uid="{36188B77-BBFC-4078-8A54-F6C4C1E38DFC}">
      <text>
        <r>
          <rPr>
            <b/>
            <sz val="9"/>
            <color indexed="81"/>
            <rFont val="MS P ゴシック"/>
            <family val="3"/>
            <charset val="128"/>
          </rPr>
          <t>⑬経歴区分が国公立・私立教員、公務員の場合のみ該当するものを選択。</t>
        </r>
      </text>
    </comment>
    <comment ref="C49" authorId="0" shapeId="0" xr:uid="{22C8219B-791D-4E7F-9C99-A09D2CD614C8}">
      <text>
        <r>
          <rPr>
            <b/>
            <sz val="9"/>
            <color indexed="81"/>
            <rFont val="MS P ゴシック"/>
            <family val="3"/>
            <charset val="128"/>
          </rPr>
          <t>必ず日まで入力</t>
        </r>
        <r>
          <rPr>
            <sz val="9"/>
            <color indexed="81"/>
            <rFont val="MS P ゴシック"/>
            <family val="3"/>
            <charset val="128"/>
          </rPr>
          <t>。</t>
        </r>
      </text>
    </comment>
    <comment ref="D49" authorId="0" shapeId="0" xr:uid="{DD31B3E0-A589-4B72-9607-BC765E66FCCB}">
      <text>
        <r>
          <rPr>
            <b/>
            <sz val="9"/>
            <color indexed="81"/>
            <rFont val="MS P ゴシック"/>
            <family val="3"/>
            <charset val="128"/>
          </rPr>
          <t>必ず日まで入力</t>
        </r>
        <r>
          <rPr>
            <sz val="9"/>
            <color indexed="81"/>
            <rFont val="MS P ゴシック"/>
            <family val="3"/>
            <charset val="128"/>
          </rPr>
          <t>。</t>
        </r>
      </text>
    </comment>
    <comment ref="G49" authorId="0" shapeId="0" xr:uid="{5D46350A-4FB3-407B-830B-4CB695B6F5E8}">
      <text>
        <r>
          <rPr>
            <b/>
            <sz val="9"/>
            <color indexed="81"/>
            <rFont val="MS P ゴシック"/>
            <family val="3"/>
            <charset val="128"/>
          </rPr>
          <t>⑬経歴区分を入力すると選択肢が表示されます。</t>
        </r>
      </text>
    </comment>
    <comment ref="H49" authorId="0" shapeId="0" xr:uid="{50EDE7B6-89F7-4161-BABA-905F5D06C105}">
      <text>
        <r>
          <rPr>
            <b/>
            <sz val="9"/>
            <color indexed="81"/>
            <rFont val="MS P ゴシック"/>
            <family val="3"/>
            <charset val="128"/>
          </rPr>
          <t>①任用種別が養護講師、栄養講師、学校事務のうち該当する経歴行のみ選択。</t>
        </r>
      </text>
    </comment>
    <comment ref="I49" authorId="0" shapeId="0" xr:uid="{E433E4AE-E258-4B1C-BBD5-906F2F8B663B}">
      <text>
        <r>
          <rPr>
            <b/>
            <sz val="9"/>
            <color indexed="81"/>
            <rFont val="MS P ゴシック"/>
            <family val="3"/>
            <charset val="128"/>
          </rPr>
          <t>⑬経歴区分が国公立・私立教員、公務員の場合のみ該当するものを選択。</t>
        </r>
      </text>
    </comment>
    <comment ref="C50" authorId="0" shapeId="0" xr:uid="{1A2FD7C3-C082-46DE-85AF-5AABE0392A80}">
      <text>
        <r>
          <rPr>
            <b/>
            <sz val="9"/>
            <color indexed="81"/>
            <rFont val="MS P ゴシック"/>
            <family val="3"/>
            <charset val="128"/>
          </rPr>
          <t>必ず日まで入力</t>
        </r>
        <r>
          <rPr>
            <sz val="9"/>
            <color indexed="81"/>
            <rFont val="MS P ゴシック"/>
            <family val="3"/>
            <charset val="128"/>
          </rPr>
          <t>。</t>
        </r>
      </text>
    </comment>
    <comment ref="D50" authorId="0" shapeId="0" xr:uid="{4C8FDD65-AF2D-453E-B66A-945DBE5A0200}">
      <text>
        <r>
          <rPr>
            <b/>
            <sz val="9"/>
            <color indexed="81"/>
            <rFont val="MS P ゴシック"/>
            <family val="3"/>
            <charset val="128"/>
          </rPr>
          <t>必ず日まで入力</t>
        </r>
        <r>
          <rPr>
            <sz val="9"/>
            <color indexed="81"/>
            <rFont val="MS P ゴシック"/>
            <family val="3"/>
            <charset val="128"/>
          </rPr>
          <t>。</t>
        </r>
      </text>
    </comment>
    <comment ref="G50" authorId="0" shapeId="0" xr:uid="{A50670FA-CEB3-40F3-928D-DB5FB352C51C}">
      <text>
        <r>
          <rPr>
            <b/>
            <sz val="9"/>
            <color indexed="81"/>
            <rFont val="MS P ゴシック"/>
            <family val="3"/>
            <charset val="128"/>
          </rPr>
          <t>⑬経歴区分を入力すると選択肢が表示されます。</t>
        </r>
      </text>
    </comment>
    <comment ref="H50" authorId="0" shapeId="0" xr:uid="{5AF31B4F-4B31-4328-9DB6-1B7612D716EC}">
      <text>
        <r>
          <rPr>
            <b/>
            <sz val="9"/>
            <color indexed="81"/>
            <rFont val="MS P ゴシック"/>
            <family val="3"/>
            <charset val="128"/>
          </rPr>
          <t>①任用種別が養護講師、栄養講師、学校事務のうち該当する経歴行のみ選択。</t>
        </r>
      </text>
    </comment>
    <comment ref="I50" authorId="0" shapeId="0" xr:uid="{C0776023-0AE0-44DA-B07B-0A42F724DD5C}">
      <text>
        <r>
          <rPr>
            <b/>
            <sz val="9"/>
            <color indexed="81"/>
            <rFont val="MS P ゴシック"/>
            <family val="3"/>
            <charset val="128"/>
          </rPr>
          <t>⑬経歴区分が国公立・私立教員、公務員の場合のみ該当するものを選択。</t>
        </r>
      </text>
    </comment>
    <comment ref="C51" authorId="0" shapeId="0" xr:uid="{7263B000-08F1-4A12-AC54-5B85CEBFFF99}">
      <text>
        <r>
          <rPr>
            <b/>
            <sz val="9"/>
            <color indexed="81"/>
            <rFont val="MS P ゴシック"/>
            <family val="3"/>
            <charset val="128"/>
          </rPr>
          <t>必ず日まで入力</t>
        </r>
        <r>
          <rPr>
            <sz val="9"/>
            <color indexed="81"/>
            <rFont val="MS P ゴシック"/>
            <family val="3"/>
            <charset val="128"/>
          </rPr>
          <t>。</t>
        </r>
      </text>
    </comment>
    <comment ref="D51" authorId="0" shapeId="0" xr:uid="{F8BE1311-D100-4A2A-9A21-0CF07F9859EE}">
      <text>
        <r>
          <rPr>
            <b/>
            <sz val="9"/>
            <color indexed="81"/>
            <rFont val="MS P ゴシック"/>
            <family val="3"/>
            <charset val="128"/>
          </rPr>
          <t>必ず日まで入力</t>
        </r>
        <r>
          <rPr>
            <sz val="9"/>
            <color indexed="81"/>
            <rFont val="MS P ゴシック"/>
            <family val="3"/>
            <charset val="128"/>
          </rPr>
          <t>。</t>
        </r>
      </text>
    </comment>
    <comment ref="G51" authorId="0" shapeId="0" xr:uid="{F787F821-7ABC-4CC3-BC9F-B929304D1DA6}">
      <text>
        <r>
          <rPr>
            <b/>
            <sz val="9"/>
            <color indexed="81"/>
            <rFont val="MS P ゴシック"/>
            <family val="3"/>
            <charset val="128"/>
          </rPr>
          <t>⑬経歴区分を入力すると選択肢が表示されます。</t>
        </r>
      </text>
    </comment>
    <comment ref="H51" authorId="0" shapeId="0" xr:uid="{4125F7E8-458A-4CB3-8CF3-C1E2AFD989F0}">
      <text>
        <r>
          <rPr>
            <b/>
            <sz val="9"/>
            <color indexed="81"/>
            <rFont val="MS P ゴシック"/>
            <family val="3"/>
            <charset val="128"/>
          </rPr>
          <t>①任用種別が養護講師、栄養講師、学校事務のうち該当する経歴行のみ選択。</t>
        </r>
      </text>
    </comment>
    <comment ref="I51" authorId="0" shapeId="0" xr:uid="{DA585E6C-B775-466F-9531-69C4D3331CFD}">
      <text>
        <r>
          <rPr>
            <b/>
            <sz val="9"/>
            <color indexed="81"/>
            <rFont val="MS P ゴシック"/>
            <family val="3"/>
            <charset val="128"/>
          </rPr>
          <t>⑬経歴区分が国公立・私立教員、公務員の場合のみ該当するものを選択。</t>
        </r>
      </text>
    </comment>
    <comment ref="C52" authorId="0" shapeId="0" xr:uid="{0856BF8C-83E4-4222-9FFF-83305C169B60}">
      <text>
        <r>
          <rPr>
            <b/>
            <sz val="9"/>
            <color indexed="81"/>
            <rFont val="MS P ゴシック"/>
            <family val="3"/>
            <charset val="128"/>
          </rPr>
          <t>必ず日まで入力</t>
        </r>
        <r>
          <rPr>
            <sz val="9"/>
            <color indexed="81"/>
            <rFont val="MS P ゴシック"/>
            <family val="3"/>
            <charset val="128"/>
          </rPr>
          <t>。</t>
        </r>
      </text>
    </comment>
    <comment ref="D52" authorId="0" shapeId="0" xr:uid="{A0C425C1-2CEC-4FA6-95F1-B2081F45A251}">
      <text>
        <r>
          <rPr>
            <b/>
            <sz val="9"/>
            <color indexed="81"/>
            <rFont val="MS P ゴシック"/>
            <family val="3"/>
            <charset val="128"/>
          </rPr>
          <t>必ず日まで入力</t>
        </r>
        <r>
          <rPr>
            <sz val="9"/>
            <color indexed="81"/>
            <rFont val="MS P ゴシック"/>
            <family val="3"/>
            <charset val="128"/>
          </rPr>
          <t>。</t>
        </r>
      </text>
    </comment>
    <comment ref="G52" authorId="0" shapeId="0" xr:uid="{8D6CE8F6-3660-4305-9892-82D76D1F42F3}">
      <text>
        <r>
          <rPr>
            <b/>
            <sz val="9"/>
            <color indexed="81"/>
            <rFont val="MS P ゴシック"/>
            <family val="3"/>
            <charset val="128"/>
          </rPr>
          <t>⑬経歴区分を入力すると選択肢が表示されます。</t>
        </r>
      </text>
    </comment>
    <comment ref="H52" authorId="0" shapeId="0" xr:uid="{37FD8A23-3EC5-4296-BF52-0260293F7BAB}">
      <text>
        <r>
          <rPr>
            <b/>
            <sz val="9"/>
            <color indexed="81"/>
            <rFont val="MS P ゴシック"/>
            <family val="3"/>
            <charset val="128"/>
          </rPr>
          <t>①任用種別が養護講師、栄養講師、学校事務のうち該当する経歴行のみ選択。</t>
        </r>
      </text>
    </comment>
    <comment ref="I52" authorId="0" shapeId="0" xr:uid="{71DA0D20-D729-4CE9-A11F-CE72A960B80D}">
      <text>
        <r>
          <rPr>
            <b/>
            <sz val="9"/>
            <color indexed="81"/>
            <rFont val="MS P ゴシック"/>
            <family val="3"/>
            <charset val="128"/>
          </rPr>
          <t>⑬経歴区分が国公立・私立教員、公務員の場合のみ該当するものを選択。</t>
        </r>
      </text>
    </comment>
    <comment ref="C53" authorId="0" shapeId="0" xr:uid="{D50B3115-0721-4D93-991C-D7B1117741C9}">
      <text>
        <r>
          <rPr>
            <b/>
            <sz val="9"/>
            <color indexed="81"/>
            <rFont val="MS P ゴシック"/>
            <family val="3"/>
            <charset val="128"/>
          </rPr>
          <t>必ず日まで入力</t>
        </r>
        <r>
          <rPr>
            <sz val="9"/>
            <color indexed="81"/>
            <rFont val="MS P ゴシック"/>
            <family val="3"/>
            <charset val="128"/>
          </rPr>
          <t>。</t>
        </r>
      </text>
    </comment>
    <comment ref="D53" authorId="0" shapeId="0" xr:uid="{109DEAE4-A301-4F7A-9EAA-6CD1AEAB0CF3}">
      <text>
        <r>
          <rPr>
            <b/>
            <sz val="9"/>
            <color indexed="81"/>
            <rFont val="MS P ゴシック"/>
            <family val="3"/>
            <charset val="128"/>
          </rPr>
          <t>必ず日まで入力</t>
        </r>
        <r>
          <rPr>
            <sz val="9"/>
            <color indexed="81"/>
            <rFont val="MS P ゴシック"/>
            <family val="3"/>
            <charset val="128"/>
          </rPr>
          <t>。</t>
        </r>
      </text>
    </comment>
    <comment ref="G53" authorId="0" shapeId="0" xr:uid="{319138E1-7396-4C2F-94A0-E22CB50D36C8}">
      <text>
        <r>
          <rPr>
            <b/>
            <sz val="9"/>
            <color indexed="81"/>
            <rFont val="MS P ゴシック"/>
            <family val="3"/>
            <charset val="128"/>
          </rPr>
          <t>⑬経歴区分を入力すると選択肢が表示されます。</t>
        </r>
      </text>
    </comment>
    <comment ref="H53" authorId="0" shapeId="0" xr:uid="{9B7988F1-B307-4103-AB71-D3376663E391}">
      <text>
        <r>
          <rPr>
            <b/>
            <sz val="9"/>
            <color indexed="81"/>
            <rFont val="MS P ゴシック"/>
            <family val="3"/>
            <charset val="128"/>
          </rPr>
          <t>①任用種別が養護講師、栄養講師、学校事務のうち該当する経歴行のみ選択。</t>
        </r>
      </text>
    </comment>
    <comment ref="I53" authorId="0" shapeId="0" xr:uid="{D004D3EA-EC3C-49E3-9CB4-50A41A28C3A2}">
      <text>
        <r>
          <rPr>
            <b/>
            <sz val="9"/>
            <color indexed="81"/>
            <rFont val="MS P ゴシック"/>
            <family val="3"/>
            <charset val="128"/>
          </rPr>
          <t>⑬経歴区分が国公立・私立教員、公務員の場合のみ該当するものを選択。</t>
        </r>
      </text>
    </comment>
    <comment ref="C54" authorId="0" shapeId="0" xr:uid="{EFD46EE0-3EF8-4DC0-BDC7-AA61D40F4C6C}">
      <text>
        <r>
          <rPr>
            <b/>
            <sz val="9"/>
            <color indexed="81"/>
            <rFont val="MS P ゴシック"/>
            <family val="3"/>
            <charset val="128"/>
          </rPr>
          <t>必ず日まで入力</t>
        </r>
        <r>
          <rPr>
            <sz val="9"/>
            <color indexed="81"/>
            <rFont val="MS P ゴシック"/>
            <family val="3"/>
            <charset val="128"/>
          </rPr>
          <t>。</t>
        </r>
      </text>
    </comment>
    <comment ref="D54" authorId="0" shapeId="0" xr:uid="{8406EA02-18C3-45CD-8C98-D80CC3FA3CCF}">
      <text>
        <r>
          <rPr>
            <b/>
            <sz val="9"/>
            <color indexed="81"/>
            <rFont val="MS P ゴシック"/>
            <family val="3"/>
            <charset val="128"/>
          </rPr>
          <t>必ず日まで入力</t>
        </r>
        <r>
          <rPr>
            <sz val="9"/>
            <color indexed="81"/>
            <rFont val="MS P ゴシック"/>
            <family val="3"/>
            <charset val="128"/>
          </rPr>
          <t>。</t>
        </r>
      </text>
    </comment>
    <comment ref="G54" authorId="0" shapeId="0" xr:uid="{976D0DC8-597E-4D41-9B67-6FDF4419DB55}">
      <text>
        <r>
          <rPr>
            <b/>
            <sz val="9"/>
            <color indexed="81"/>
            <rFont val="MS P ゴシック"/>
            <family val="3"/>
            <charset val="128"/>
          </rPr>
          <t>⑬経歴区分を入力すると選択肢が表示されます。</t>
        </r>
      </text>
    </comment>
    <comment ref="H54" authorId="0" shapeId="0" xr:uid="{91DFF0C0-0689-4FC4-A6D9-B0CEE5B2CE30}">
      <text>
        <r>
          <rPr>
            <b/>
            <sz val="9"/>
            <color indexed="81"/>
            <rFont val="MS P ゴシック"/>
            <family val="3"/>
            <charset val="128"/>
          </rPr>
          <t>①任用種別が養護講師、栄養講師、学校事務のうち該当する経歴行のみ選択。</t>
        </r>
      </text>
    </comment>
    <comment ref="I54" authorId="0" shapeId="0" xr:uid="{2D27DEE9-EF95-4F4C-AB6B-5EFB56E09F7F}">
      <text>
        <r>
          <rPr>
            <b/>
            <sz val="9"/>
            <color indexed="81"/>
            <rFont val="MS P ゴシック"/>
            <family val="3"/>
            <charset val="128"/>
          </rPr>
          <t>⑬経歴区分が国公立・私立教員、公務員の場合のみ該当するものを選択。</t>
        </r>
      </text>
    </comment>
    <comment ref="C55" authorId="0" shapeId="0" xr:uid="{A3DC33C7-120B-483A-8D66-AB20E2BB6A39}">
      <text>
        <r>
          <rPr>
            <b/>
            <sz val="9"/>
            <color indexed="81"/>
            <rFont val="MS P ゴシック"/>
            <family val="3"/>
            <charset val="128"/>
          </rPr>
          <t>必ず日まで入力</t>
        </r>
        <r>
          <rPr>
            <sz val="9"/>
            <color indexed="81"/>
            <rFont val="MS P ゴシック"/>
            <family val="3"/>
            <charset val="128"/>
          </rPr>
          <t>。</t>
        </r>
      </text>
    </comment>
    <comment ref="D55" authorId="0" shapeId="0" xr:uid="{6E3ACF11-D0CB-44DF-94ED-325CE679C858}">
      <text>
        <r>
          <rPr>
            <b/>
            <sz val="9"/>
            <color indexed="81"/>
            <rFont val="MS P ゴシック"/>
            <family val="3"/>
            <charset val="128"/>
          </rPr>
          <t>必ず日まで入力</t>
        </r>
        <r>
          <rPr>
            <sz val="9"/>
            <color indexed="81"/>
            <rFont val="MS P ゴシック"/>
            <family val="3"/>
            <charset val="128"/>
          </rPr>
          <t>。</t>
        </r>
      </text>
    </comment>
    <comment ref="G55" authorId="0" shapeId="0" xr:uid="{63950863-44B4-4E4A-A3DE-C496B59BB85E}">
      <text>
        <r>
          <rPr>
            <b/>
            <sz val="9"/>
            <color indexed="81"/>
            <rFont val="MS P ゴシック"/>
            <family val="3"/>
            <charset val="128"/>
          </rPr>
          <t>⑬経歴区分を入力すると選択肢が表示されます。</t>
        </r>
      </text>
    </comment>
    <comment ref="H55" authorId="0" shapeId="0" xr:uid="{C16C50CE-7EF9-4D04-9307-44E6C0DB8EA3}">
      <text>
        <r>
          <rPr>
            <b/>
            <sz val="9"/>
            <color indexed="81"/>
            <rFont val="MS P ゴシック"/>
            <family val="3"/>
            <charset val="128"/>
          </rPr>
          <t>①任用種別が養護講師、栄養講師、学校事務のうち該当する経歴行のみ選択。</t>
        </r>
      </text>
    </comment>
    <comment ref="I55" authorId="0" shapeId="0" xr:uid="{1372616C-F00C-4C51-BC4B-6DD3A3761D1A}">
      <text>
        <r>
          <rPr>
            <b/>
            <sz val="9"/>
            <color indexed="81"/>
            <rFont val="MS P ゴシック"/>
            <family val="3"/>
            <charset val="128"/>
          </rPr>
          <t>⑬経歴区分が国公立・私立教員、公務員の場合のみ該当するものを選択。</t>
        </r>
      </text>
    </comment>
    <comment ref="C56" authorId="0" shapeId="0" xr:uid="{F0F7D004-24E4-49EA-9C6B-BD03D5DC5BEA}">
      <text>
        <r>
          <rPr>
            <b/>
            <sz val="9"/>
            <color indexed="81"/>
            <rFont val="MS P ゴシック"/>
            <family val="3"/>
            <charset val="128"/>
          </rPr>
          <t>必ず日まで入力</t>
        </r>
        <r>
          <rPr>
            <sz val="9"/>
            <color indexed="81"/>
            <rFont val="MS P ゴシック"/>
            <family val="3"/>
            <charset val="128"/>
          </rPr>
          <t>。</t>
        </r>
      </text>
    </comment>
    <comment ref="D56" authorId="0" shapeId="0" xr:uid="{7BB13635-55EE-41C7-9F1B-C461A3007B9D}">
      <text>
        <r>
          <rPr>
            <b/>
            <sz val="9"/>
            <color indexed="81"/>
            <rFont val="MS P ゴシック"/>
            <family val="3"/>
            <charset val="128"/>
          </rPr>
          <t>必ず日まで入力</t>
        </r>
        <r>
          <rPr>
            <sz val="9"/>
            <color indexed="81"/>
            <rFont val="MS P ゴシック"/>
            <family val="3"/>
            <charset val="128"/>
          </rPr>
          <t>。</t>
        </r>
      </text>
    </comment>
    <comment ref="G56" authorId="0" shapeId="0" xr:uid="{B7E4AF4A-38C6-415A-A7E1-0CFB10E4C7D5}">
      <text>
        <r>
          <rPr>
            <b/>
            <sz val="9"/>
            <color indexed="81"/>
            <rFont val="MS P ゴシック"/>
            <family val="3"/>
            <charset val="128"/>
          </rPr>
          <t>⑬経歴区分を入力すると選択肢が表示されます。</t>
        </r>
      </text>
    </comment>
    <comment ref="H56" authorId="0" shapeId="0" xr:uid="{367B29CB-C704-4955-8E19-F00FF6855E52}">
      <text>
        <r>
          <rPr>
            <b/>
            <sz val="9"/>
            <color indexed="81"/>
            <rFont val="MS P ゴシック"/>
            <family val="3"/>
            <charset val="128"/>
          </rPr>
          <t>①任用種別が養護講師、栄養講師、学校事務のうち該当する経歴行のみ選択。</t>
        </r>
      </text>
    </comment>
    <comment ref="I56" authorId="0" shapeId="0" xr:uid="{EEB17552-1F94-4C27-B106-7692D078A5B9}">
      <text>
        <r>
          <rPr>
            <b/>
            <sz val="9"/>
            <color indexed="81"/>
            <rFont val="MS P ゴシック"/>
            <family val="3"/>
            <charset val="128"/>
          </rPr>
          <t>⑬経歴区分が国公立・私立教員、公務員の場合のみ該当するものを選択。</t>
        </r>
      </text>
    </comment>
    <comment ref="C57" authorId="0" shapeId="0" xr:uid="{15E19F45-BFCA-4A42-A177-E0BFB7928BBF}">
      <text>
        <r>
          <rPr>
            <b/>
            <sz val="9"/>
            <color indexed="81"/>
            <rFont val="MS P ゴシック"/>
            <family val="3"/>
            <charset val="128"/>
          </rPr>
          <t>必ず日まで入力</t>
        </r>
        <r>
          <rPr>
            <sz val="9"/>
            <color indexed="81"/>
            <rFont val="MS P ゴシック"/>
            <family val="3"/>
            <charset val="128"/>
          </rPr>
          <t>。</t>
        </r>
      </text>
    </comment>
    <comment ref="D57" authorId="0" shapeId="0" xr:uid="{39DB9D23-81E2-4B3D-86D7-64C7B8CA91DC}">
      <text>
        <r>
          <rPr>
            <b/>
            <sz val="9"/>
            <color indexed="81"/>
            <rFont val="MS P ゴシック"/>
            <family val="3"/>
            <charset val="128"/>
          </rPr>
          <t>必ず日まで入力</t>
        </r>
        <r>
          <rPr>
            <sz val="9"/>
            <color indexed="81"/>
            <rFont val="MS P ゴシック"/>
            <family val="3"/>
            <charset val="128"/>
          </rPr>
          <t>。</t>
        </r>
      </text>
    </comment>
    <comment ref="G57" authorId="0" shapeId="0" xr:uid="{4154366B-27A0-4761-91F7-57EE826D843F}">
      <text>
        <r>
          <rPr>
            <b/>
            <sz val="9"/>
            <color indexed="81"/>
            <rFont val="MS P ゴシック"/>
            <family val="3"/>
            <charset val="128"/>
          </rPr>
          <t>⑬経歴区分を入力すると選択肢が表示されます。</t>
        </r>
      </text>
    </comment>
    <comment ref="H57" authorId="0" shapeId="0" xr:uid="{3D14F9DB-CA90-47F8-AE39-FA41B9E03ADC}">
      <text>
        <r>
          <rPr>
            <b/>
            <sz val="9"/>
            <color indexed="81"/>
            <rFont val="MS P ゴシック"/>
            <family val="3"/>
            <charset val="128"/>
          </rPr>
          <t>①任用種別が養護講師、栄養講師、学校事務のうち該当する経歴行のみ選択。</t>
        </r>
      </text>
    </comment>
    <comment ref="I57" authorId="0" shapeId="0" xr:uid="{25B5A242-8026-4542-A777-BFF516009690}">
      <text>
        <r>
          <rPr>
            <b/>
            <sz val="9"/>
            <color indexed="81"/>
            <rFont val="MS P ゴシック"/>
            <family val="3"/>
            <charset val="128"/>
          </rPr>
          <t>⑬経歴区分が国公立・私立教員、公務員の場合のみ該当するものを選択。</t>
        </r>
      </text>
    </comment>
    <comment ref="C58" authorId="0" shapeId="0" xr:uid="{ACE9011A-42E0-43D3-81EE-8408477DFA54}">
      <text>
        <r>
          <rPr>
            <b/>
            <sz val="9"/>
            <color indexed="81"/>
            <rFont val="MS P ゴシック"/>
            <family val="3"/>
            <charset val="128"/>
          </rPr>
          <t>必ず日まで入力</t>
        </r>
        <r>
          <rPr>
            <sz val="9"/>
            <color indexed="81"/>
            <rFont val="MS P ゴシック"/>
            <family val="3"/>
            <charset val="128"/>
          </rPr>
          <t>。</t>
        </r>
      </text>
    </comment>
    <comment ref="D58" authorId="0" shapeId="0" xr:uid="{3F7A882D-0860-440D-BE36-F1EEC640C601}">
      <text>
        <r>
          <rPr>
            <b/>
            <sz val="9"/>
            <color indexed="81"/>
            <rFont val="MS P ゴシック"/>
            <family val="3"/>
            <charset val="128"/>
          </rPr>
          <t>必ず日まで入力</t>
        </r>
        <r>
          <rPr>
            <sz val="9"/>
            <color indexed="81"/>
            <rFont val="MS P ゴシック"/>
            <family val="3"/>
            <charset val="128"/>
          </rPr>
          <t>。</t>
        </r>
      </text>
    </comment>
    <comment ref="G58" authorId="0" shapeId="0" xr:uid="{6D9D3CF6-131A-44CD-B85D-43493759C44B}">
      <text>
        <r>
          <rPr>
            <b/>
            <sz val="9"/>
            <color indexed="81"/>
            <rFont val="MS P ゴシック"/>
            <family val="3"/>
            <charset val="128"/>
          </rPr>
          <t>⑬経歴区分を入力すると選択肢が表示されます。</t>
        </r>
      </text>
    </comment>
    <comment ref="H58" authorId="0" shapeId="0" xr:uid="{A482A888-B307-4E0F-8902-4F6A0EA8E931}">
      <text>
        <r>
          <rPr>
            <b/>
            <sz val="9"/>
            <color indexed="81"/>
            <rFont val="MS P ゴシック"/>
            <family val="3"/>
            <charset val="128"/>
          </rPr>
          <t>①任用種別が養護講師、栄養講師、学校事務のうち該当する経歴行のみ選択。</t>
        </r>
      </text>
    </comment>
    <comment ref="I58" authorId="0" shapeId="0" xr:uid="{DF1C7AFA-6AC6-4F73-B67D-03D9FFB39BD7}">
      <text>
        <r>
          <rPr>
            <b/>
            <sz val="9"/>
            <color indexed="81"/>
            <rFont val="MS P ゴシック"/>
            <family val="3"/>
            <charset val="128"/>
          </rPr>
          <t>⑬経歴区分が国公立・私立教員、公務員の場合のみ該当するものを選択。</t>
        </r>
      </text>
    </comment>
    <comment ref="C59" authorId="0" shapeId="0" xr:uid="{7031247D-5969-4B1B-BC16-5844F16C5238}">
      <text>
        <r>
          <rPr>
            <b/>
            <sz val="9"/>
            <color indexed="81"/>
            <rFont val="MS P ゴシック"/>
            <family val="3"/>
            <charset val="128"/>
          </rPr>
          <t>必ず日まで入力</t>
        </r>
        <r>
          <rPr>
            <sz val="9"/>
            <color indexed="81"/>
            <rFont val="MS P ゴシック"/>
            <family val="3"/>
            <charset val="128"/>
          </rPr>
          <t>。</t>
        </r>
      </text>
    </comment>
    <comment ref="D59" authorId="0" shapeId="0" xr:uid="{DBBC503E-44B6-465C-86AA-3A7A4EDCF9EB}">
      <text>
        <r>
          <rPr>
            <b/>
            <sz val="9"/>
            <color indexed="81"/>
            <rFont val="MS P ゴシック"/>
            <family val="3"/>
            <charset val="128"/>
          </rPr>
          <t>必ず日まで入力</t>
        </r>
        <r>
          <rPr>
            <sz val="9"/>
            <color indexed="81"/>
            <rFont val="MS P ゴシック"/>
            <family val="3"/>
            <charset val="128"/>
          </rPr>
          <t>。</t>
        </r>
      </text>
    </comment>
    <comment ref="G59" authorId="0" shapeId="0" xr:uid="{995A87DB-EF95-4142-9F61-D566EE941C0D}">
      <text>
        <r>
          <rPr>
            <b/>
            <sz val="9"/>
            <color indexed="81"/>
            <rFont val="MS P ゴシック"/>
            <family val="3"/>
            <charset val="128"/>
          </rPr>
          <t>⑬経歴区分を入力すると選択肢が表示されます。</t>
        </r>
      </text>
    </comment>
    <comment ref="H59" authorId="0" shapeId="0" xr:uid="{B521632F-5FF6-4199-8276-FE637739A96F}">
      <text>
        <r>
          <rPr>
            <b/>
            <sz val="9"/>
            <color indexed="81"/>
            <rFont val="MS P ゴシック"/>
            <family val="3"/>
            <charset val="128"/>
          </rPr>
          <t>①任用種別が養護講師、栄養講師、学校事務のうち該当する経歴行のみ選択。</t>
        </r>
      </text>
    </comment>
    <comment ref="I59" authorId="0" shapeId="0" xr:uid="{74FE72C6-11E8-458A-AF67-FC6C34175652}">
      <text>
        <r>
          <rPr>
            <b/>
            <sz val="9"/>
            <color indexed="81"/>
            <rFont val="MS P ゴシック"/>
            <family val="3"/>
            <charset val="128"/>
          </rPr>
          <t>⑬経歴区分が国公立・私立教員、公務員の場合のみ該当するものを選択。</t>
        </r>
      </text>
    </comment>
    <comment ref="C60" authorId="0" shapeId="0" xr:uid="{24E0DAE7-AFF2-4B06-88E6-4F25652041E3}">
      <text>
        <r>
          <rPr>
            <b/>
            <sz val="9"/>
            <color indexed="81"/>
            <rFont val="MS P ゴシック"/>
            <family val="3"/>
            <charset val="128"/>
          </rPr>
          <t>必ず日まで入力</t>
        </r>
        <r>
          <rPr>
            <sz val="9"/>
            <color indexed="81"/>
            <rFont val="MS P ゴシック"/>
            <family val="3"/>
            <charset val="128"/>
          </rPr>
          <t>。</t>
        </r>
      </text>
    </comment>
    <comment ref="D60" authorId="0" shapeId="0" xr:uid="{4F1A9348-E3AF-4EFA-BED3-57F552CEEB25}">
      <text>
        <r>
          <rPr>
            <b/>
            <sz val="9"/>
            <color indexed="81"/>
            <rFont val="MS P ゴシック"/>
            <family val="3"/>
            <charset val="128"/>
          </rPr>
          <t>必ず日まで入力</t>
        </r>
        <r>
          <rPr>
            <sz val="9"/>
            <color indexed="81"/>
            <rFont val="MS P ゴシック"/>
            <family val="3"/>
            <charset val="128"/>
          </rPr>
          <t>。</t>
        </r>
      </text>
    </comment>
    <comment ref="G60" authorId="0" shapeId="0" xr:uid="{CE015B4B-4EC1-40D3-A7FF-43D8023FCE29}">
      <text>
        <r>
          <rPr>
            <b/>
            <sz val="9"/>
            <color indexed="81"/>
            <rFont val="MS P ゴシック"/>
            <family val="3"/>
            <charset val="128"/>
          </rPr>
          <t>⑬経歴区分を入力すると選択肢が表示されます。</t>
        </r>
      </text>
    </comment>
    <comment ref="H60" authorId="0" shapeId="0" xr:uid="{C98ABFE8-9056-46FE-89CD-4D577A34EDC8}">
      <text>
        <r>
          <rPr>
            <b/>
            <sz val="9"/>
            <color indexed="81"/>
            <rFont val="MS P ゴシック"/>
            <family val="3"/>
            <charset val="128"/>
          </rPr>
          <t>①任用種別が養護講師、栄養講師、学校事務のうち該当する経歴行のみ選択。</t>
        </r>
      </text>
    </comment>
    <comment ref="I60" authorId="0" shapeId="0" xr:uid="{B55319B6-8B0B-44A4-9305-C7C5E4C95473}">
      <text>
        <r>
          <rPr>
            <b/>
            <sz val="9"/>
            <color indexed="81"/>
            <rFont val="MS P ゴシック"/>
            <family val="3"/>
            <charset val="128"/>
          </rPr>
          <t>⑬経歴区分が国公立・私立教員、公務員の場合のみ該当するものを選択。</t>
        </r>
      </text>
    </comment>
    <comment ref="C61" authorId="0" shapeId="0" xr:uid="{FA332E1C-890C-405D-914A-3763766032B4}">
      <text>
        <r>
          <rPr>
            <b/>
            <sz val="9"/>
            <color indexed="81"/>
            <rFont val="MS P ゴシック"/>
            <family val="3"/>
            <charset val="128"/>
          </rPr>
          <t>必ず日まで入力</t>
        </r>
        <r>
          <rPr>
            <sz val="9"/>
            <color indexed="81"/>
            <rFont val="MS P ゴシック"/>
            <family val="3"/>
            <charset val="128"/>
          </rPr>
          <t>。</t>
        </r>
      </text>
    </comment>
    <comment ref="D61" authorId="0" shapeId="0" xr:uid="{F43F4B61-975D-48CF-B298-279932A2ED1D}">
      <text>
        <r>
          <rPr>
            <b/>
            <sz val="9"/>
            <color indexed="81"/>
            <rFont val="MS P ゴシック"/>
            <family val="3"/>
            <charset val="128"/>
          </rPr>
          <t>必ず日まで入力</t>
        </r>
        <r>
          <rPr>
            <sz val="9"/>
            <color indexed="81"/>
            <rFont val="MS P ゴシック"/>
            <family val="3"/>
            <charset val="128"/>
          </rPr>
          <t>。</t>
        </r>
      </text>
    </comment>
    <comment ref="G61" authorId="0" shapeId="0" xr:uid="{6C7DD573-BEFE-466C-BE34-D2ECE16087EF}">
      <text>
        <r>
          <rPr>
            <b/>
            <sz val="9"/>
            <color indexed="81"/>
            <rFont val="MS P ゴシック"/>
            <family val="3"/>
            <charset val="128"/>
          </rPr>
          <t>⑬経歴区分を入力すると選択肢が表示されます。</t>
        </r>
      </text>
    </comment>
    <comment ref="H61" authorId="0" shapeId="0" xr:uid="{CCF46F8B-0330-4870-A5A1-BBEB23CBC1AF}">
      <text>
        <r>
          <rPr>
            <b/>
            <sz val="9"/>
            <color indexed="81"/>
            <rFont val="MS P ゴシック"/>
            <family val="3"/>
            <charset val="128"/>
          </rPr>
          <t>①任用種別が養護講師、栄養講師、学校事務のうち該当する経歴行のみ選択。</t>
        </r>
      </text>
    </comment>
    <comment ref="I61" authorId="0" shapeId="0" xr:uid="{F2FDCD87-F17F-462C-873D-A1F70CCD684F}">
      <text>
        <r>
          <rPr>
            <b/>
            <sz val="9"/>
            <color indexed="81"/>
            <rFont val="MS P ゴシック"/>
            <family val="3"/>
            <charset val="128"/>
          </rPr>
          <t>⑬経歴区分が国公立・私立教員、公務員の場合のみ該当するものを選択。</t>
        </r>
      </text>
    </comment>
    <comment ref="C62" authorId="0" shapeId="0" xr:uid="{E4CBCF3B-CF48-40EA-8410-F488A18056DD}">
      <text>
        <r>
          <rPr>
            <b/>
            <sz val="9"/>
            <color indexed="81"/>
            <rFont val="MS P ゴシック"/>
            <family val="3"/>
            <charset val="128"/>
          </rPr>
          <t>必ず日まで入力</t>
        </r>
        <r>
          <rPr>
            <sz val="9"/>
            <color indexed="81"/>
            <rFont val="MS P ゴシック"/>
            <family val="3"/>
            <charset val="128"/>
          </rPr>
          <t>。</t>
        </r>
      </text>
    </comment>
    <comment ref="D62" authorId="0" shapeId="0" xr:uid="{275DE8E7-3D43-4697-8A9D-9BF397850C19}">
      <text>
        <r>
          <rPr>
            <b/>
            <sz val="9"/>
            <color indexed="81"/>
            <rFont val="MS P ゴシック"/>
            <family val="3"/>
            <charset val="128"/>
          </rPr>
          <t>必ず日まで入力</t>
        </r>
        <r>
          <rPr>
            <sz val="9"/>
            <color indexed="81"/>
            <rFont val="MS P ゴシック"/>
            <family val="3"/>
            <charset val="128"/>
          </rPr>
          <t>。</t>
        </r>
      </text>
    </comment>
    <comment ref="G62" authorId="0" shapeId="0" xr:uid="{9B7BFA7E-5D54-4524-B0C9-0DE2AE4E476F}">
      <text>
        <r>
          <rPr>
            <b/>
            <sz val="9"/>
            <color indexed="81"/>
            <rFont val="MS P ゴシック"/>
            <family val="3"/>
            <charset val="128"/>
          </rPr>
          <t>⑬経歴区分を入力すると選択肢が表示されます。</t>
        </r>
      </text>
    </comment>
    <comment ref="H62" authorId="0" shapeId="0" xr:uid="{DCDF786D-10D6-464D-A753-716572D01D2F}">
      <text>
        <r>
          <rPr>
            <b/>
            <sz val="9"/>
            <color indexed="81"/>
            <rFont val="MS P ゴシック"/>
            <family val="3"/>
            <charset val="128"/>
          </rPr>
          <t>①任用種別が養護講師、栄養講師、学校事務のうち該当する経歴行のみ選択。</t>
        </r>
      </text>
    </comment>
    <comment ref="I62" authorId="0" shapeId="0" xr:uid="{461B96A3-024D-412D-A5A9-98BE599C3400}">
      <text>
        <r>
          <rPr>
            <b/>
            <sz val="9"/>
            <color indexed="81"/>
            <rFont val="MS P ゴシック"/>
            <family val="3"/>
            <charset val="128"/>
          </rPr>
          <t>⑬経歴区分が国公立・私立教員、公務員の場合のみ該当するものを選択。</t>
        </r>
      </text>
    </comment>
    <comment ref="C63" authorId="0" shapeId="0" xr:uid="{F36FFAA0-34B2-4B2B-8183-37E926BD18E3}">
      <text>
        <r>
          <rPr>
            <b/>
            <sz val="9"/>
            <color indexed="81"/>
            <rFont val="MS P ゴシック"/>
            <family val="3"/>
            <charset val="128"/>
          </rPr>
          <t>必ず日まで入力</t>
        </r>
        <r>
          <rPr>
            <sz val="9"/>
            <color indexed="81"/>
            <rFont val="MS P ゴシック"/>
            <family val="3"/>
            <charset val="128"/>
          </rPr>
          <t>。</t>
        </r>
      </text>
    </comment>
    <comment ref="D63" authorId="0" shapeId="0" xr:uid="{AD1A356E-4558-4EC4-AABD-B43B463719F1}">
      <text>
        <r>
          <rPr>
            <b/>
            <sz val="9"/>
            <color indexed="81"/>
            <rFont val="MS P ゴシック"/>
            <family val="3"/>
            <charset val="128"/>
          </rPr>
          <t>必ず日まで入力</t>
        </r>
        <r>
          <rPr>
            <sz val="9"/>
            <color indexed="81"/>
            <rFont val="MS P ゴシック"/>
            <family val="3"/>
            <charset val="128"/>
          </rPr>
          <t>。</t>
        </r>
      </text>
    </comment>
    <comment ref="G63" authorId="0" shapeId="0" xr:uid="{B9781D10-04F8-4AF1-8FE7-A33E5E3770B7}">
      <text>
        <r>
          <rPr>
            <b/>
            <sz val="9"/>
            <color indexed="81"/>
            <rFont val="MS P ゴシック"/>
            <family val="3"/>
            <charset val="128"/>
          </rPr>
          <t>⑬経歴区分を入力すると選択肢が表示されます。</t>
        </r>
      </text>
    </comment>
    <comment ref="H63" authorId="0" shapeId="0" xr:uid="{24AC8ED7-0CAB-4584-A91C-821E49EC2BD7}">
      <text>
        <r>
          <rPr>
            <b/>
            <sz val="9"/>
            <color indexed="81"/>
            <rFont val="MS P ゴシック"/>
            <family val="3"/>
            <charset val="128"/>
          </rPr>
          <t>①任用種別が養護講師、栄養講師、学校事務のうち該当する経歴行のみ選択。</t>
        </r>
      </text>
    </comment>
    <comment ref="I63" authorId="0" shapeId="0" xr:uid="{0970D1AB-59D9-4738-B462-C47B67E9621C}">
      <text>
        <r>
          <rPr>
            <b/>
            <sz val="9"/>
            <color indexed="81"/>
            <rFont val="MS P ゴシック"/>
            <family val="3"/>
            <charset val="128"/>
          </rPr>
          <t>⑬経歴区分が国公立・私立教員、公務員の場合のみ該当するものを選択。</t>
        </r>
      </text>
    </comment>
    <comment ref="C64" authorId="0" shapeId="0" xr:uid="{1501CB40-D5C7-440C-B17D-992C813EE448}">
      <text>
        <r>
          <rPr>
            <b/>
            <sz val="9"/>
            <color indexed="81"/>
            <rFont val="MS P ゴシック"/>
            <family val="3"/>
            <charset val="128"/>
          </rPr>
          <t>必ず日まで入力</t>
        </r>
        <r>
          <rPr>
            <sz val="9"/>
            <color indexed="81"/>
            <rFont val="MS P ゴシック"/>
            <family val="3"/>
            <charset val="128"/>
          </rPr>
          <t>。</t>
        </r>
      </text>
    </comment>
    <comment ref="D64" authorId="0" shapeId="0" xr:uid="{C1E653F9-994B-455B-A1A6-EB42D6EC8B0E}">
      <text>
        <r>
          <rPr>
            <b/>
            <sz val="9"/>
            <color indexed="81"/>
            <rFont val="MS P ゴシック"/>
            <family val="3"/>
            <charset val="128"/>
          </rPr>
          <t>必ず日まで入力</t>
        </r>
        <r>
          <rPr>
            <sz val="9"/>
            <color indexed="81"/>
            <rFont val="MS P ゴシック"/>
            <family val="3"/>
            <charset val="128"/>
          </rPr>
          <t>。</t>
        </r>
      </text>
    </comment>
    <comment ref="G64" authorId="0" shapeId="0" xr:uid="{3FE4583A-403E-4C02-AAB2-59D5A1D6067C}">
      <text>
        <r>
          <rPr>
            <b/>
            <sz val="9"/>
            <color indexed="81"/>
            <rFont val="MS P ゴシック"/>
            <family val="3"/>
            <charset val="128"/>
          </rPr>
          <t>⑬経歴区分を入力すると選択肢が表示されます。</t>
        </r>
      </text>
    </comment>
    <comment ref="H64" authorId="0" shapeId="0" xr:uid="{14B3A021-4B35-4442-A1FF-A72B771A4117}">
      <text>
        <r>
          <rPr>
            <b/>
            <sz val="9"/>
            <color indexed="81"/>
            <rFont val="MS P ゴシック"/>
            <family val="3"/>
            <charset val="128"/>
          </rPr>
          <t>①任用種別が養護講師、栄養講師、学校事務のうち該当する経歴行のみ選択。</t>
        </r>
      </text>
    </comment>
    <comment ref="I64" authorId="0" shapeId="0" xr:uid="{09F088D4-C124-4981-B09A-E1E9866C7533}">
      <text>
        <r>
          <rPr>
            <b/>
            <sz val="9"/>
            <color indexed="81"/>
            <rFont val="MS P ゴシック"/>
            <family val="3"/>
            <charset val="128"/>
          </rPr>
          <t>⑬経歴区分が国公立・私立教員、公務員の場合のみ該当するものを選択。</t>
        </r>
      </text>
    </comment>
    <comment ref="C65" authorId="0" shapeId="0" xr:uid="{B416AE42-CE5B-4E36-B4DA-E6072E774511}">
      <text>
        <r>
          <rPr>
            <b/>
            <sz val="9"/>
            <color indexed="81"/>
            <rFont val="MS P ゴシック"/>
            <family val="3"/>
            <charset val="128"/>
          </rPr>
          <t>必ず日まで入力</t>
        </r>
        <r>
          <rPr>
            <sz val="9"/>
            <color indexed="81"/>
            <rFont val="MS P ゴシック"/>
            <family val="3"/>
            <charset val="128"/>
          </rPr>
          <t>。</t>
        </r>
      </text>
    </comment>
    <comment ref="D65" authorId="0" shapeId="0" xr:uid="{93E0C8C0-5633-4A33-8FE2-861F0DC24DB8}">
      <text>
        <r>
          <rPr>
            <b/>
            <sz val="9"/>
            <color indexed="81"/>
            <rFont val="MS P ゴシック"/>
            <family val="3"/>
            <charset val="128"/>
          </rPr>
          <t>必ず日まで入力</t>
        </r>
        <r>
          <rPr>
            <sz val="9"/>
            <color indexed="81"/>
            <rFont val="MS P ゴシック"/>
            <family val="3"/>
            <charset val="128"/>
          </rPr>
          <t>。</t>
        </r>
      </text>
    </comment>
    <comment ref="G65" authorId="0" shapeId="0" xr:uid="{3B655C23-9403-4195-B7FB-62DC12B14C03}">
      <text>
        <r>
          <rPr>
            <b/>
            <sz val="9"/>
            <color indexed="81"/>
            <rFont val="MS P ゴシック"/>
            <family val="3"/>
            <charset val="128"/>
          </rPr>
          <t>⑬経歴区分を入力すると選択肢が表示されます。</t>
        </r>
      </text>
    </comment>
    <comment ref="H65" authorId="0" shapeId="0" xr:uid="{7F7BBF05-5ED1-4096-AEA8-EED14035601C}">
      <text>
        <r>
          <rPr>
            <b/>
            <sz val="9"/>
            <color indexed="81"/>
            <rFont val="MS P ゴシック"/>
            <family val="3"/>
            <charset val="128"/>
          </rPr>
          <t>①任用種別が養護講師、栄養講師、学校事務のうち該当する経歴行のみ選択。</t>
        </r>
      </text>
    </comment>
    <comment ref="I65" authorId="0" shapeId="0" xr:uid="{BF82BDBF-9921-4958-99C5-119D3F69D856}">
      <text>
        <r>
          <rPr>
            <b/>
            <sz val="9"/>
            <color indexed="81"/>
            <rFont val="MS P ゴシック"/>
            <family val="3"/>
            <charset val="128"/>
          </rPr>
          <t>⑬経歴区分が国公立・私立教員、公務員の場合のみ該当するものを選択。</t>
        </r>
      </text>
    </comment>
    <comment ref="C66" authorId="0" shapeId="0" xr:uid="{B7B9BE30-0281-49CB-8C48-935C1A04306A}">
      <text>
        <r>
          <rPr>
            <b/>
            <sz val="9"/>
            <color indexed="81"/>
            <rFont val="MS P ゴシック"/>
            <family val="3"/>
            <charset val="128"/>
          </rPr>
          <t>必ず日まで入力</t>
        </r>
        <r>
          <rPr>
            <sz val="9"/>
            <color indexed="81"/>
            <rFont val="MS P ゴシック"/>
            <family val="3"/>
            <charset val="128"/>
          </rPr>
          <t>。</t>
        </r>
      </text>
    </comment>
    <comment ref="D66" authorId="0" shapeId="0" xr:uid="{C375C44C-AA97-4A47-9EC2-123518EC5FC1}">
      <text>
        <r>
          <rPr>
            <b/>
            <sz val="9"/>
            <color indexed="81"/>
            <rFont val="MS P ゴシック"/>
            <family val="3"/>
            <charset val="128"/>
          </rPr>
          <t>必ず日まで入力</t>
        </r>
        <r>
          <rPr>
            <sz val="9"/>
            <color indexed="81"/>
            <rFont val="MS P ゴシック"/>
            <family val="3"/>
            <charset val="128"/>
          </rPr>
          <t>。</t>
        </r>
      </text>
    </comment>
    <comment ref="G66" authorId="0" shapeId="0" xr:uid="{35B3AFD2-68ED-4923-837B-D125D2B56BBA}">
      <text>
        <r>
          <rPr>
            <b/>
            <sz val="9"/>
            <color indexed="81"/>
            <rFont val="MS P ゴシック"/>
            <family val="3"/>
            <charset val="128"/>
          </rPr>
          <t>⑬経歴区分を入力すると選択肢が表示されます。</t>
        </r>
      </text>
    </comment>
    <comment ref="H66" authorId="0" shapeId="0" xr:uid="{015AC0F3-F98B-489B-B76F-4D298C73203E}">
      <text>
        <r>
          <rPr>
            <b/>
            <sz val="9"/>
            <color indexed="81"/>
            <rFont val="MS P ゴシック"/>
            <family val="3"/>
            <charset val="128"/>
          </rPr>
          <t>①任用種別が養護講師、栄養講師、学校事務のうち該当する経歴行のみ選択。</t>
        </r>
      </text>
    </comment>
    <comment ref="I66" authorId="0" shapeId="0" xr:uid="{DAF7CF71-5C58-45D3-A0EF-D82B64562AF3}">
      <text>
        <r>
          <rPr>
            <b/>
            <sz val="9"/>
            <color indexed="81"/>
            <rFont val="MS P ゴシック"/>
            <family val="3"/>
            <charset val="128"/>
          </rPr>
          <t>⑬経歴区分が国公立・私立教員、公務員の場合のみ該当するものを選択。</t>
        </r>
      </text>
    </comment>
    <comment ref="C67" authorId="0" shapeId="0" xr:uid="{FCDC2CBC-32ED-4844-93B3-B24E4E839784}">
      <text>
        <r>
          <rPr>
            <b/>
            <sz val="9"/>
            <color indexed="81"/>
            <rFont val="MS P ゴシック"/>
            <family val="3"/>
            <charset val="128"/>
          </rPr>
          <t>必ず日まで入力</t>
        </r>
        <r>
          <rPr>
            <sz val="9"/>
            <color indexed="81"/>
            <rFont val="MS P ゴシック"/>
            <family val="3"/>
            <charset val="128"/>
          </rPr>
          <t>。</t>
        </r>
      </text>
    </comment>
    <comment ref="D67" authorId="0" shapeId="0" xr:uid="{765B4D46-0459-4846-B1F1-16F374CFBF83}">
      <text>
        <r>
          <rPr>
            <b/>
            <sz val="9"/>
            <color indexed="81"/>
            <rFont val="MS P ゴシック"/>
            <family val="3"/>
            <charset val="128"/>
          </rPr>
          <t>必ず日まで入力</t>
        </r>
        <r>
          <rPr>
            <sz val="9"/>
            <color indexed="81"/>
            <rFont val="MS P ゴシック"/>
            <family val="3"/>
            <charset val="128"/>
          </rPr>
          <t>。</t>
        </r>
      </text>
    </comment>
    <comment ref="G67" authorId="0" shapeId="0" xr:uid="{46EF2BCB-15CC-439F-B14F-FC6F8E2E423D}">
      <text>
        <r>
          <rPr>
            <b/>
            <sz val="9"/>
            <color indexed="81"/>
            <rFont val="MS P ゴシック"/>
            <family val="3"/>
            <charset val="128"/>
          </rPr>
          <t>⑬経歴区分を入力すると選択肢が表示されます。</t>
        </r>
      </text>
    </comment>
    <comment ref="H67" authorId="0" shapeId="0" xr:uid="{6507BC85-B148-4AE7-95E0-783254BD3188}">
      <text>
        <r>
          <rPr>
            <b/>
            <sz val="9"/>
            <color indexed="81"/>
            <rFont val="MS P ゴシック"/>
            <family val="3"/>
            <charset val="128"/>
          </rPr>
          <t>①任用種別が養護講師、栄養講師、学校事務のうち該当する経歴行のみ選択。</t>
        </r>
      </text>
    </comment>
    <comment ref="I67" authorId="0" shapeId="0" xr:uid="{92A46EFE-590C-4D4E-A7D3-746C9F58CF82}">
      <text>
        <r>
          <rPr>
            <b/>
            <sz val="9"/>
            <color indexed="81"/>
            <rFont val="MS P ゴシック"/>
            <family val="3"/>
            <charset val="128"/>
          </rPr>
          <t>⑬経歴区分が国公立・私立教員、公務員の場合のみ該当するものを選択。</t>
        </r>
      </text>
    </comment>
    <comment ref="C68" authorId="0" shapeId="0" xr:uid="{1D85DD00-9000-4FA3-8C88-A43C758E8FA3}">
      <text>
        <r>
          <rPr>
            <b/>
            <sz val="9"/>
            <color indexed="81"/>
            <rFont val="MS P ゴシック"/>
            <family val="3"/>
            <charset val="128"/>
          </rPr>
          <t>必ず日まで入力</t>
        </r>
        <r>
          <rPr>
            <sz val="9"/>
            <color indexed="81"/>
            <rFont val="MS P ゴシック"/>
            <family val="3"/>
            <charset val="128"/>
          </rPr>
          <t>。</t>
        </r>
      </text>
    </comment>
    <comment ref="D68" authorId="0" shapeId="0" xr:uid="{A2C36139-9AF0-4986-BAE8-E6ACE74A2C9A}">
      <text>
        <r>
          <rPr>
            <b/>
            <sz val="9"/>
            <color indexed="81"/>
            <rFont val="MS P ゴシック"/>
            <family val="3"/>
            <charset val="128"/>
          </rPr>
          <t>必ず日まで入力</t>
        </r>
        <r>
          <rPr>
            <sz val="9"/>
            <color indexed="81"/>
            <rFont val="MS P ゴシック"/>
            <family val="3"/>
            <charset val="128"/>
          </rPr>
          <t>。</t>
        </r>
      </text>
    </comment>
    <comment ref="G68" authorId="0" shapeId="0" xr:uid="{052162FC-02AA-4862-881F-0E0B597B4D5E}">
      <text>
        <r>
          <rPr>
            <b/>
            <sz val="9"/>
            <color indexed="81"/>
            <rFont val="MS P ゴシック"/>
            <family val="3"/>
            <charset val="128"/>
          </rPr>
          <t>⑬経歴区分を入力すると選択肢が表示されます。</t>
        </r>
      </text>
    </comment>
    <comment ref="H68" authorId="0" shapeId="0" xr:uid="{7A578E66-5434-4B11-8CA1-B0B7CD2D59C3}">
      <text>
        <r>
          <rPr>
            <b/>
            <sz val="9"/>
            <color indexed="81"/>
            <rFont val="MS P ゴシック"/>
            <family val="3"/>
            <charset val="128"/>
          </rPr>
          <t>①任用種別が養護講師、栄養講師、学校事務のうち該当する経歴行のみ選択。</t>
        </r>
      </text>
    </comment>
    <comment ref="I68" authorId="0" shapeId="0" xr:uid="{85EDB7BE-4BC5-43B3-841B-558855C2806C}">
      <text>
        <r>
          <rPr>
            <b/>
            <sz val="9"/>
            <color indexed="81"/>
            <rFont val="MS P ゴシック"/>
            <family val="3"/>
            <charset val="128"/>
          </rPr>
          <t>⑬経歴区分が国公立・私立教員、公務員の場合のみ該当するものを選択。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D2" authorId="0" shapeId="0" xr:uid="{B977430A-0EE9-4689-B114-746BCAD3D678}">
      <text>
        <r>
          <rPr>
            <b/>
            <sz val="9"/>
            <color indexed="81"/>
            <rFont val="MS P ゴシック"/>
            <family val="3"/>
            <charset val="128"/>
          </rPr>
          <t>養護講師・栄養講師以外の講師は校種を選択。
上記以外は職種を選択。
栄養講師/栄養職員は、免許の有無で選択。</t>
        </r>
      </text>
    </comment>
    <comment ref="D7" authorId="0" shapeId="0" xr:uid="{947E0F23-20A3-4CD1-BA5B-044AD1642DB7}">
      <text>
        <r>
          <rPr>
            <b/>
            <sz val="9"/>
            <color indexed="81"/>
            <rFont val="MS P ゴシック"/>
            <family val="3"/>
            <charset val="128"/>
          </rPr>
          <t>最上位の学歴を入力してください。</t>
        </r>
      </text>
    </comment>
    <comment ref="D8" authorId="0" shapeId="0" xr:uid="{7AB82666-ABDB-44DB-A412-B1F452074F39}">
      <text>
        <r>
          <rPr>
            <b/>
            <sz val="9"/>
            <color indexed="81"/>
            <rFont val="MS P ゴシック"/>
            <family val="3"/>
            <charset val="128"/>
          </rPr>
          <t>学部学科まで入力してください。</t>
        </r>
      </text>
    </comment>
    <comment ref="O8" authorId="0" shapeId="0" xr:uid="{C6C00C30-50D0-48DE-B492-6FDC02C764ED}">
      <text>
        <r>
          <rPr>
            <b/>
            <sz val="9"/>
            <color indexed="81"/>
            <rFont val="MS P ゴシック"/>
            <family val="3"/>
            <charset val="128"/>
          </rPr>
          <t>「要確認」は実月数不一致、「#N/A」は学歴が短三、大専のいずれかのため再度内容を確認すること。</t>
        </r>
      </text>
    </comment>
    <comment ref="D9" authorId="0" shapeId="0" xr:uid="{0BAC0B48-E765-4AB6-8120-50F858EFD815}">
      <text>
        <r>
          <rPr>
            <b/>
            <sz val="9"/>
            <color indexed="81"/>
            <rFont val="MS P ゴシック"/>
            <family val="3"/>
            <charset val="128"/>
          </rPr>
          <t>最終学歴欄に入力した学校の卒業年月日を入力してください。</t>
        </r>
      </text>
    </comment>
    <comment ref="A13" authorId="0" shapeId="0" xr:uid="{EFCC412F-BB66-41D1-B3DF-509E0EFE36A4}">
      <text>
        <r>
          <rPr>
            <b/>
            <sz val="9"/>
            <color indexed="81"/>
            <rFont val="MS P ゴシック"/>
            <family val="3"/>
            <charset val="128"/>
          </rPr>
          <t>経歴日付が前の行と重複しているため内容を再確認すること。二行目以降に重複があってもフラグは立たないため要注意。空白行は確認不要。</t>
        </r>
      </text>
    </comment>
    <comment ref="O13" authorId="0" shapeId="0" xr:uid="{C79C0752-18A1-44E2-BB9F-91FDE72ACCFA}">
      <text>
        <r>
          <rPr>
            <b/>
            <sz val="9"/>
            <color indexed="81"/>
            <rFont val="MS P ゴシック"/>
            <family val="3"/>
            <charset val="128"/>
          </rPr>
          <t>開始日と終了日によって1月ずれることあり。空白行も1月表示の仕様。</t>
        </r>
      </text>
    </comment>
    <comment ref="C14" authorId="0" shapeId="0" xr:uid="{7B08DE78-CEC4-4B0B-B729-F309BC8C1BAB}">
      <text>
        <r>
          <rPr>
            <b/>
            <sz val="9"/>
            <color indexed="81"/>
            <rFont val="MS P ゴシック"/>
            <family val="3"/>
            <charset val="128"/>
          </rPr>
          <t>必ず日まで入力</t>
        </r>
        <r>
          <rPr>
            <sz val="9"/>
            <color indexed="81"/>
            <rFont val="MS P ゴシック"/>
            <family val="3"/>
            <charset val="128"/>
          </rPr>
          <t>。</t>
        </r>
      </text>
    </comment>
    <comment ref="D14" authorId="0" shapeId="0" xr:uid="{D73D8421-98BD-4568-8B51-945162A1557C}">
      <text>
        <r>
          <rPr>
            <b/>
            <sz val="9"/>
            <color indexed="81"/>
            <rFont val="MS P ゴシック"/>
            <family val="3"/>
            <charset val="128"/>
          </rPr>
          <t>必ず日まで入力</t>
        </r>
        <r>
          <rPr>
            <sz val="9"/>
            <color indexed="81"/>
            <rFont val="MS P ゴシック"/>
            <family val="3"/>
            <charset val="128"/>
          </rPr>
          <t>。</t>
        </r>
      </text>
    </comment>
    <comment ref="G14" authorId="0" shapeId="0" xr:uid="{43A76B3A-8960-470B-B72C-04584943628D}">
      <text>
        <r>
          <rPr>
            <b/>
            <sz val="9"/>
            <color indexed="81"/>
            <rFont val="MS P ゴシック"/>
            <family val="3"/>
            <charset val="128"/>
          </rPr>
          <t>⑬経歴区分を入力すると選択肢が表示されます。</t>
        </r>
      </text>
    </comment>
    <comment ref="H14" authorId="0" shapeId="0" xr:uid="{3C8857FC-94B3-4BFF-90DB-4B37C1A3FD0E}">
      <text>
        <r>
          <rPr>
            <b/>
            <sz val="9"/>
            <color indexed="81"/>
            <rFont val="MS P ゴシック"/>
            <family val="3"/>
            <charset val="128"/>
          </rPr>
          <t>①任用種別が養護講師、栄養講師、学校事務のうち該当する経歴行のみ選択。</t>
        </r>
      </text>
    </comment>
    <comment ref="I14" authorId="0" shapeId="0" xr:uid="{E293B6D2-A580-432E-A885-02F88D0B6C9D}">
      <text>
        <r>
          <rPr>
            <b/>
            <sz val="9"/>
            <color indexed="81"/>
            <rFont val="MS P ゴシック"/>
            <family val="3"/>
            <charset val="128"/>
          </rPr>
          <t>⑬経歴区分が国公立・私立教員、公務員の場合のみ該当するものを選択。</t>
        </r>
      </text>
    </comment>
    <comment ref="C15" authorId="0" shapeId="0" xr:uid="{575CB67F-057C-4933-942A-17B9C0EB2804}">
      <text>
        <r>
          <rPr>
            <b/>
            <sz val="9"/>
            <color indexed="81"/>
            <rFont val="MS P ゴシック"/>
            <family val="3"/>
            <charset val="128"/>
          </rPr>
          <t>必ず日まで入力</t>
        </r>
        <r>
          <rPr>
            <sz val="9"/>
            <color indexed="81"/>
            <rFont val="MS P ゴシック"/>
            <family val="3"/>
            <charset val="128"/>
          </rPr>
          <t>。</t>
        </r>
      </text>
    </comment>
    <comment ref="D15" authorId="0" shapeId="0" xr:uid="{177376B0-13E2-4C30-BDA0-43F711E3ABE0}">
      <text>
        <r>
          <rPr>
            <b/>
            <sz val="9"/>
            <color indexed="81"/>
            <rFont val="MS P ゴシック"/>
            <family val="3"/>
            <charset val="128"/>
          </rPr>
          <t>必ず日まで入力</t>
        </r>
        <r>
          <rPr>
            <sz val="9"/>
            <color indexed="81"/>
            <rFont val="MS P ゴシック"/>
            <family val="3"/>
            <charset val="128"/>
          </rPr>
          <t>。</t>
        </r>
      </text>
    </comment>
    <comment ref="G15" authorId="0" shapeId="0" xr:uid="{BEFE7B38-D8C2-4E70-AB0B-E03FA0EC4977}">
      <text>
        <r>
          <rPr>
            <b/>
            <sz val="9"/>
            <color indexed="81"/>
            <rFont val="MS P ゴシック"/>
            <family val="3"/>
            <charset val="128"/>
          </rPr>
          <t>⑬経歴区分を入力すると選択肢が表示されます。</t>
        </r>
      </text>
    </comment>
    <comment ref="H15" authorId="0" shapeId="0" xr:uid="{700662D4-6125-4279-A3B5-751F46E6CA97}">
      <text>
        <r>
          <rPr>
            <b/>
            <sz val="9"/>
            <color indexed="81"/>
            <rFont val="MS P ゴシック"/>
            <family val="3"/>
            <charset val="128"/>
          </rPr>
          <t>①任用種別が養護講師、栄養講師、学校事務のうち該当する経歴行のみ選択。</t>
        </r>
      </text>
    </comment>
    <comment ref="I15" authorId="0" shapeId="0" xr:uid="{DC9A9DF5-AE44-4FB7-AE2C-B5B5223A5B5C}">
      <text>
        <r>
          <rPr>
            <b/>
            <sz val="9"/>
            <color indexed="81"/>
            <rFont val="MS P ゴシック"/>
            <family val="3"/>
            <charset val="128"/>
          </rPr>
          <t>⑬経歴区分が国公立・私立教員、公務員の場合のみ該当するものを選択。</t>
        </r>
      </text>
    </comment>
    <comment ref="C16" authorId="0" shapeId="0" xr:uid="{4B23FE08-0D1F-451B-B245-44F39EC1F286}">
      <text>
        <r>
          <rPr>
            <b/>
            <sz val="9"/>
            <color indexed="81"/>
            <rFont val="MS P ゴシック"/>
            <family val="3"/>
            <charset val="128"/>
          </rPr>
          <t>必ず日まで入力</t>
        </r>
        <r>
          <rPr>
            <sz val="9"/>
            <color indexed="81"/>
            <rFont val="MS P ゴシック"/>
            <family val="3"/>
            <charset val="128"/>
          </rPr>
          <t>。</t>
        </r>
      </text>
    </comment>
    <comment ref="D16" authorId="0" shapeId="0" xr:uid="{B4B16018-93EE-4AAC-B340-94F6174D8A97}">
      <text>
        <r>
          <rPr>
            <b/>
            <sz val="9"/>
            <color indexed="81"/>
            <rFont val="MS P ゴシック"/>
            <family val="3"/>
            <charset val="128"/>
          </rPr>
          <t>必ず日まで入力</t>
        </r>
        <r>
          <rPr>
            <sz val="9"/>
            <color indexed="81"/>
            <rFont val="MS P ゴシック"/>
            <family val="3"/>
            <charset val="128"/>
          </rPr>
          <t>。</t>
        </r>
      </text>
    </comment>
    <comment ref="E16" authorId="0" shapeId="0" xr:uid="{B2FE483B-C704-4BE5-9527-951E4553F0BB}">
      <text>
        <r>
          <rPr>
            <b/>
            <sz val="9"/>
            <color indexed="81"/>
            <rFont val="MS P ゴシック"/>
            <family val="3"/>
            <charset val="128"/>
          </rPr>
          <t>留年・休学等により正規の修学年限を超えて在学していた場合は当該学歴行とは別に入力。</t>
        </r>
      </text>
    </comment>
    <comment ref="G16" authorId="0" shapeId="0" xr:uid="{1811C4D5-7FD8-4459-A078-E2AEB4FC1FE9}">
      <text>
        <r>
          <rPr>
            <b/>
            <sz val="9"/>
            <color indexed="81"/>
            <rFont val="MS P ゴシック"/>
            <family val="3"/>
            <charset val="128"/>
          </rPr>
          <t>⑬経歴区分を入力すると選択肢が表示されます。</t>
        </r>
      </text>
    </comment>
    <comment ref="H16" authorId="0" shapeId="0" xr:uid="{BC1CC49F-A2E2-4F09-B85D-A29CAD5F7E46}">
      <text>
        <r>
          <rPr>
            <b/>
            <sz val="9"/>
            <color indexed="81"/>
            <rFont val="MS P ゴシック"/>
            <family val="3"/>
            <charset val="128"/>
          </rPr>
          <t>①任用種別が養護講師、栄養講師、学校事務のうち該当する経歴行のみ選択。</t>
        </r>
      </text>
    </comment>
    <comment ref="I16" authorId="0" shapeId="0" xr:uid="{4AA0D55F-EAF4-47CF-A937-2427ABB89998}">
      <text>
        <r>
          <rPr>
            <b/>
            <sz val="9"/>
            <color indexed="81"/>
            <rFont val="MS P ゴシック"/>
            <family val="3"/>
            <charset val="128"/>
          </rPr>
          <t>⑬経歴区分が国公立・私立教員、公務員の場合のみ該当するものを選択。</t>
        </r>
      </text>
    </comment>
    <comment ref="C17" authorId="0" shapeId="0" xr:uid="{706CD9DC-EC69-4457-B023-88EE58C4E5E6}">
      <text>
        <r>
          <rPr>
            <b/>
            <sz val="9"/>
            <color indexed="81"/>
            <rFont val="MS P ゴシック"/>
            <family val="3"/>
            <charset val="128"/>
          </rPr>
          <t>必ず日まで入力</t>
        </r>
        <r>
          <rPr>
            <sz val="9"/>
            <color indexed="81"/>
            <rFont val="MS P ゴシック"/>
            <family val="3"/>
            <charset val="128"/>
          </rPr>
          <t>。</t>
        </r>
      </text>
    </comment>
    <comment ref="D17" authorId="0" shapeId="0" xr:uid="{A3A23EFF-328D-4B89-882A-67EF0903D077}">
      <text>
        <r>
          <rPr>
            <b/>
            <sz val="9"/>
            <color indexed="81"/>
            <rFont val="MS P ゴシック"/>
            <family val="3"/>
            <charset val="128"/>
          </rPr>
          <t>必ず日まで入力</t>
        </r>
        <r>
          <rPr>
            <sz val="9"/>
            <color indexed="81"/>
            <rFont val="MS P ゴシック"/>
            <family val="3"/>
            <charset val="128"/>
          </rPr>
          <t>。</t>
        </r>
      </text>
    </comment>
    <comment ref="G17" authorId="0" shapeId="0" xr:uid="{A0E65B5A-07B6-47D6-AFAB-9C8624A2DBF2}">
      <text>
        <r>
          <rPr>
            <b/>
            <sz val="9"/>
            <color indexed="81"/>
            <rFont val="MS P ゴシック"/>
            <family val="3"/>
            <charset val="128"/>
          </rPr>
          <t>⑬経歴区分を入力すると選択肢が表示されます。</t>
        </r>
      </text>
    </comment>
    <comment ref="H17" authorId="0" shapeId="0" xr:uid="{77D3E4AB-9F1D-4393-BA6D-B5EE0A1F41FE}">
      <text>
        <r>
          <rPr>
            <b/>
            <sz val="9"/>
            <color indexed="81"/>
            <rFont val="MS P ゴシック"/>
            <family val="3"/>
            <charset val="128"/>
          </rPr>
          <t>①任用種別が養護講師、栄養講師、学校事務のうち該当する経歴行のみ選択。</t>
        </r>
      </text>
    </comment>
    <comment ref="I17" authorId="0" shapeId="0" xr:uid="{FA9A3315-5CCC-414E-9CEE-EBD3F8D84914}">
      <text>
        <r>
          <rPr>
            <b/>
            <sz val="9"/>
            <color indexed="81"/>
            <rFont val="MS P ゴシック"/>
            <family val="3"/>
            <charset val="128"/>
          </rPr>
          <t>⑬経歴区分が国公立・私立教員、公務員の場合のみ該当するものを選択。</t>
        </r>
      </text>
    </comment>
    <comment ref="C18" authorId="0" shapeId="0" xr:uid="{B948C5D9-DD13-463B-91BF-7A32C33E1652}">
      <text>
        <r>
          <rPr>
            <b/>
            <sz val="9"/>
            <color indexed="81"/>
            <rFont val="MS P ゴシック"/>
            <family val="3"/>
            <charset val="128"/>
          </rPr>
          <t>必ず日まで入力</t>
        </r>
        <r>
          <rPr>
            <sz val="9"/>
            <color indexed="81"/>
            <rFont val="MS P ゴシック"/>
            <family val="3"/>
            <charset val="128"/>
          </rPr>
          <t>。</t>
        </r>
      </text>
    </comment>
    <comment ref="D18" authorId="0" shapeId="0" xr:uid="{6EADB7E9-981A-40FB-B017-96F4496C1519}">
      <text>
        <r>
          <rPr>
            <b/>
            <sz val="9"/>
            <color indexed="81"/>
            <rFont val="MS P ゴシック"/>
            <family val="3"/>
            <charset val="128"/>
          </rPr>
          <t>必ず日まで入力</t>
        </r>
        <r>
          <rPr>
            <sz val="9"/>
            <color indexed="81"/>
            <rFont val="MS P ゴシック"/>
            <family val="3"/>
            <charset val="128"/>
          </rPr>
          <t>。</t>
        </r>
      </text>
    </comment>
    <comment ref="G18" authorId="0" shapeId="0" xr:uid="{859B4BE0-6F98-4A9C-817B-3101F60B7CFC}">
      <text>
        <r>
          <rPr>
            <b/>
            <sz val="9"/>
            <color indexed="81"/>
            <rFont val="MS P ゴシック"/>
            <family val="3"/>
            <charset val="128"/>
          </rPr>
          <t>⑬経歴区分を入力すると選択肢が表示されます。</t>
        </r>
      </text>
    </comment>
    <comment ref="H18" authorId="0" shapeId="0" xr:uid="{BC1327E7-E306-4E1F-9336-05E8E02368CE}">
      <text>
        <r>
          <rPr>
            <b/>
            <sz val="9"/>
            <color indexed="81"/>
            <rFont val="MS P ゴシック"/>
            <family val="3"/>
            <charset val="128"/>
          </rPr>
          <t>①任用種別が養護講師、栄養講師、学校事務のうち該当する経歴行のみ選択。</t>
        </r>
      </text>
    </comment>
    <comment ref="I18" authorId="0" shapeId="0" xr:uid="{CE26D26B-C981-4328-84CE-391849538793}">
      <text>
        <r>
          <rPr>
            <b/>
            <sz val="9"/>
            <color indexed="81"/>
            <rFont val="MS P ゴシック"/>
            <family val="3"/>
            <charset val="128"/>
          </rPr>
          <t>⑬経歴区分が国公立・私立教員、公務員の場合のみ該当するものを選択。</t>
        </r>
      </text>
    </comment>
    <comment ref="C19" authorId="0" shapeId="0" xr:uid="{696CC877-4BB2-4221-8B12-2BB7DDD734A4}">
      <text>
        <r>
          <rPr>
            <b/>
            <sz val="9"/>
            <color indexed="81"/>
            <rFont val="MS P ゴシック"/>
            <family val="3"/>
            <charset val="128"/>
          </rPr>
          <t>必ず日まで入力</t>
        </r>
        <r>
          <rPr>
            <sz val="9"/>
            <color indexed="81"/>
            <rFont val="MS P ゴシック"/>
            <family val="3"/>
            <charset val="128"/>
          </rPr>
          <t>。</t>
        </r>
      </text>
    </comment>
    <comment ref="D19" authorId="0" shapeId="0" xr:uid="{CBA008E3-6EFC-4D94-9F72-A1103FA9B82E}">
      <text>
        <r>
          <rPr>
            <b/>
            <sz val="9"/>
            <color indexed="81"/>
            <rFont val="MS P ゴシック"/>
            <family val="3"/>
            <charset val="128"/>
          </rPr>
          <t>必ず日まで入力</t>
        </r>
        <r>
          <rPr>
            <sz val="9"/>
            <color indexed="81"/>
            <rFont val="MS P ゴシック"/>
            <family val="3"/>
            <charset val="128"/>
          </rPr>
          <t>。</t>
        </r>
      </text>
    </comment>
    <comment ref="G19" authorId="0" shapeId="0" xr:uid="{81F1516C-F853-4166-9CAF-21BADECF0682}">
      <text>
        <r>
          <rPr>
            <b/>
            <sz val="9"/>
            <color indexed="81"/>
            <rFont val="MS P ゴシック"/>
            <family val="3"/>
            <charset val="128"/>
          </rPr>
          <t>⑬経歴区分を入力すると選択肢が表示されます。</t>
        </r>
      </text>
    </comment>
    <comment ref="H19" authorId="0" shapeId="0" xr:uid="{A6034F32-BCE3-4146-86F5-BDD576586FAA}">
      <text>
        <r>
          <rPr>
            <b/>
            <sz val="9"/>
            <color indexed="81"/>
            <rFont val="MS P ゴシック"/>
            <family val="3"/>
            <charset val="128"/>
          </rPr>
          <t>①任用種別が養護講師、栄養講師、学校事務のうち該当する経歴行のみ選択。</t>
        </r>
      </text>
    </comment>
    <comment ref="I19" authorId="0" shapeId="0" xr:uid="{643D837B-77C3-4E08-A343-85859470DA94}">
      <text>
        <r>
          <rPr>
            <b/>
            <sz val="9"/>
            <color indexed="81"/>
            <rFont val="MS P ゴシック"/>
            <family val="3"/>
            <charset val="128"/>
          </rPr>
          <t>⑬経歴区分が国公立・私立教員、公務員の場合のみ該当するものを選択。</t>
        </r>
      </text>
    </comment>
    <comment ref="C20" authorId="0" shapeId="0" xr:uid="{36D57061-9F57-407D-AFB5-5A3832829A7F}">
      <text>
        <r>
          <rPr>
            <b/>
            <sz val="9"/>
            <color indexed="81"/>
            <rFont val="MS P ゴシック"/>
            <family val="3"/>
            <charset val="128"/>
          </rPr>
          <t>同一期間に重複する経歴がある場合は行をそれぞれ入力。</t>
        </r>
      </text>
    </comment>
    <comment ref="D20" authorId="0" shapeId="0" xr:uid="{DBE774CA-847E-4FFE-A75C-9CCB1CB10426}">
      <text>
        <r>
          <rPr>
            <b/>
            <sz val="9"/>
            <color indexed="81"/>
            <rFont val="MS P ゴシック"/>
            <family val="3"/>
            <charset val="128"/>
          </rPr>
          <t>必ず日まで入力</t>
        </r>
        <r>
          <rPr>
            <sz val="9"/>
            <color indexed="81"/>
            <rFont val="MS P ゴシック"/>
            <family val="3"/>
            <charset val="128"/>
          </rPr>
          <t>。</t>
        </r>
      </text>
    </comment>
    <comment ref="G20" authorId="0" shapeId="0" xr:uid="{9A25BEF6-326E-4C45-8B71-E7052C8CF9F2}">
      <text>
        <r>
          <rPr>
            <b/>
            <sz val="9"/>
            <color indexed="81"/>
            <rFont val="MS P ゴシック"/>
            <family val="3"/>
            <charset val="128"/>
          </rPr>
          <t>⑬経歴区分を入力すると選択肢が表示されます。</t>
        </r>
      </text>
    </comment>
    <comment ref="H20" authorId="0" shapeId="0" xr:uid="{F6297060-CEE1-43CE-9135-5A13101EBD73}">
      <text>
        <r>
          <rPr>
            <b/>
            <sz val="9"/>
            <color indexed="81"/>
            <rFont val="MS P ゴシック"/>
            <family val="3"/>
            <charset val="128"/>
          </rPr>
          <t>①任用種別が養護講師、栄養講師、学校事務のうち該当する経歴行のみ選択。</t>
        </r>
      </text>
    </comment>
    <comment ref="I20" authorId="0" shapeId="0" xr:uid="{B1E4D89B-8F6A-47A5-A1C1-A5833B35A35D}">
      <text>
        <r>
          <rPr>
            <b/>
            <sz val="9"/>
            <color indexed="81"/>
            <rFont val="MS P ゴシック"/>
            <family val="3"/>
            <charset val="128"/>
          </rPr>
          <t>⑬経歴区分が国公立・私立教員、公務員の場合のみ該当するものを選択。</t>
        </r>
      </text>
    </comment>
    <comment ref="C21" authorId="0" shapeId="0" xr:uid="{3A771AA1-15EC-4CC9-9956-D0854EC69B6B}">
      <text>
        <r>
          <rPr>
            <b/>
            <sz val="9"/>
            <color indexed="81"/>
            <rFont val="MS P ゴシック"/>
            <family val="3"/>
            <charset val="128"/>
          </rPr>
          <t>必ず日まで入力</t>
        </r>
        <r>
          <rPr>
            <sz val="9"/>
            <color indexed="81"/>
            <rFont val="MS P ゴシック"/>
            <family val="3"/>
            <charset val="128"/>
          </rPr>
          <t>。</t>
        </r>
      </text>
    </comment>
    <comment ref="D21" authorId="0" shapeId="0" xr:uid="{81C567A0-C074-466E-A43D-349D06A2922D}">
      <text>
        <r>
          <rPr>
            <b/>
            <sz val="9"/>
            <color indexed="81"/>
            <rFont val="MS P ゴシック"/>
            <family val="3"/>
            <charset val="128"/>
          </rPr>
          <t>必ず日まで入力</t>
        </r>
        <r>
          <rPr>
            <sz val="9"/>
            <color indexed="81"/>
            <rFont val="MS P ゴシック"/>
            <family val="3"/>
            <charset val="128"/>
          </rPr>
          <t>。</t>
        </r>
      </text>
    </comment>
    <comment ref="G21" authorId="0" shapeId="0" xr:uid="{4356CCBD-060D-4C1C-B715-4BDF387C10B1}">
      <text>
        <r>
          <rPr>
            <b/>
            <sz val="9"/>
            <color indexed="81"/>
            <rFont val="MS P ゴシック"/>
            <family val="3"/>
            <charset val="128"/>
          </rPr>
          <t>⑬経歴区分を入力すると選択肢が表示されます。</t>
        </r>
      </text>
    </comment>
    <comment ref="H21" authorId="0" shapeId="0" xr:uid="{942B6B3C-3311-483B-BB46-5A55DCA94485}">
      <text>
        <r>
          <rPr>
            <b/>
            <sz val="9"/>
            <color indexed="81"/>
            <rFont val="MS P ゴシック"/>
            <family val="3"/>
            <charset val="128"/>
          </rPr>
          <t>①任用種別が養護講師、栄養講師、学校事務のうち該当する経歴行のみ選択。</t>
        </r>
      </text>
    </comment>
    <comment ref="I21" authorId="0" shapeId="0" xr:uid="{C03465B4-5CB4-4009-8CFF-2EF12BFE7D24}">
      <text>
        <r>
          <rPr>
            <b/>
            <sz val="9"/>
            <color indexed="81"/>
            <rFont val="MS P ゴシック"/>
            <family val="3"/>
            <charset val="128"/>
          </rPr>
          <t>⑬経歴区分が国公立・私立教員、公務員の場合のみ該当するものを選択。</t>
        </r>
      </text>
    </comment>
    <comment ref="C22" authorId="0" shapeId="0" xr:uid="{BE92C1AC-6F6D-4C9E-8AB3-F5725D17B62E}">
      <text>
        <r>
          <rPr>
            <b/>
            <sz val="9"/>
            <color indexed="81"/>
            <rFont val="MS P ゴシック"/>
            <family val="3"/>
            <charset val="128"/>
          </rPr>
          <t>必ず日まで入力</t>
        </r>
        <r>
          <rPr>
            <sz val="9"/>
            <color indexed="81"/>
            <rFont val="MS P ゴシック"/>
            <family val="3"/>
            <charset val="128"/>
          </rPr>
          <t>。</t>
        </r>
      </text>
    </comment>
    <comment ref="D22" authorId="0" shapeId="0" xr:uid="{EBB2AC6D-FB64-4DE9-A2F3-E254CF3622C9}">
      <text>
        <r>
          <rPr>
            <b/>
            <sz val="9"/>
            <color indexed="81"/>
            <rFont val="MS P ゴシック"/>
            <family val="3"/>
            <charset val="128"/>
          </rPr>
          <t>必ず日まで入力</t>
        </r>
        <r>
          <rPr>
            <sz val="9"/>
            <color indexed="81"/>
            <rFont val="MS P ゴシック"/>
            <family val="3"/>
            <charset val="128"/>
          </rPr>
          <t>。</t>
        </r>
      </text>
    </comment>
    <comment ref="G22" authorId="0" shapeId="0" xr:uid="{933E71B7-BC28-4966-86DF-763253BC22F8}">
      <text>
        <r>
          <rPr>
            <b/>
            <sz val="9"/>
            <color indexed="81"/>
            <rFont val="MS P ゴシック"/>
            <family val="3"/>
            <charset val="128"/>
          </rPr>
          <t>⑬経歴区分を入力すると選択肢が表示されます。</t>
        </r>
      </text>
    </comment>
    <comment ref="H22" authorId="0" shapeId="0" xr:uid="{1B999C1B-E247-4855-9B77-46532B42FE7C}">
      <text>
        <r>
          <rPr>
            <b/>
            <sz val="9"/>
            <color indexed="81"/>
            <rFont val="MS P ゴシック"/>
            <family val="3"/>
            <charset val="128"/>
          </rPr>
          <t>①任用種別が養護講師、栄養講師、学校事務のうち該当する経歴行のみ選択。</t>
        </r>
      </text>
    </comment>
    <comment ref="I22" authorId="0" shapeId="0" xr:uid="{54BE8060-4218-4687-A289-A2A39FFD827C}">
      <text>
        <r>
          <rPr>
            <b/>
            <sz val="9"/>
            <color indexed="81"/>
            <rFont val="MS P ゴシック"/>
            <family val="3"/>
            <charset val="128"/>
          </rPr>
          <t>⑬経歴区分が国公立・私立教員、公務員の場合のみ該当するものを選択。</t>
        </r>
      </text>
    </comment>
    <comment ref="C23" authorId="0" shapeId="0" xr:uid="{AEFAAC6E-8724-4A4D-8339-F0309AF5E76C}">
      <text>
        <r>
          <rPr>
            <b/>
            <sz val="9"/>
            <color indexed="81"/>
            <rFont val="MS P ゴシック"/>
            <family val="3"/>
            <charset val="128"/>
          </rPr>
          <t>必ず日まで入力</t>
        </r>
        <r>
          <rPr>
            <sz val="9"/>
            <color indexed="81"/>
            <rFont val="MS P ゴシック"/>
            <family val="3"/>
            <charset val="128"/>
          </rPr>
          <t>。</t>
        </r>
      </text>
    </comment>
    <comment ref="D23" authorId="0" shapeId="0" xr:uid="{089C4416-BBFA-4116-94C4-6372AB54CD37}">
      <text>
        <r>
          <rPr>
            <b/>
            <sz val="9"/>
            <color indexed="81"/>
            <rFont val="MS P ゴシック"/>
            <family val="3"/>
            <charset val="128"/>
          </rPr>
          <t>必ず日まで入力</t>
        </r>
        <r>
          <rPr>
            <sz val="9"/>
            <color indexed="81"/>
            <rFont val="MS P ゴシック"/>
            <family val="3"/>
            <charset val="128"/>
          </rPr>
          <t>。</t>
        </r>
      </text>
    </comment>
    <comment ref="G23" authorId="0" shapeId="0" xr:uid="{3D63B49D-46E1-49D3-8F14-1D4ED86B0717}">
      <text>
        <r>
          <rPr>
            <b/>
            <sz val="9"/>
            <color indexed="81"/>
            <rFont val="MS P ゴシック"/>
            <family val="3"/>
            <charset val="128"/>
          </rPr>
          <t>⑬経歴区分を入力すると選択肢が表示されます。</t>
        </r>
      </text>
    </comment>
    <comment ref="H23" authorId="0" shapeId="0" xr:uid="{3430161E-65D3-48C3-A793-4D66B4A9575E}">
      <text>
        <r>
          <rPr>
            <b/>
            <sz val="9"/>
            <color indexed="81"/>
            <rFont val="MS P ゴシック"/>
            <family val="3"/>
            <charset val="128"/>
          </rPr>
          <t>①任用種別が養護講師、栄養講師、学校事務のうち該当する経歴行のみ選択。</t>
        </r>
      </text>
    </comment>
    <comment ref="I23" authorId="0" shapeId="0" xr:uid="{3B428D2D-708B-421D-8B40-154671149C82}">
      <text>
        <r>
          <rPr>
            <b/>
            <sz val="9"/>
            <color indexed="81"/>
            <rFont val="MS P ゴシック"/>
            <family val="3"/>
            <charset val="128"/>
          </rPr>
          <t>⑬経歴区分が国公立・私立教員、公務員の場合のみ該当するものを選択。</t>
        </r>
      </text>
    </comment>
    <comment ref="C24" authorId="0" shapeId="0" xr:uid="{D59918FC-5369-4140-9EA4-B6EB0EB23ED6}">
      <text>
        <r>
          <rPr>
            <b/>
            <sz val="9"/>
            <color indexed="81"/>
            <rFont val="MS P ゴシック"/>
            <family val="3"/>
            <charset val="128"/>
          </rPr>
          <t>必ず日まで入力</t>
        </r>
        <r>
          <rPr>
            <sz val="9"/>
            <color indexed="81"/>
            <rFont val="MS P ゴシック"/>
            <family val="3"/>
            <charset val="128"/>
          </rPr>
          <t>。</t>
        </r>
      </text>
    </comment>
    <comment ref="D24" authorId="0" shapeId="0" xr:uid="{8EED637F-8958-4DA3-9AE6-8ED7FB228EDF}">
      <text>
        <r>
          <rPr>
            <b/>
            <sz val="9"/>
            <color indexed="81"/>
            <rFont val="MS P ゴシック"/>
            <family val="3"/>
            <charset val="128"/>
          </rPr>
          <t>必ず日まで入力</t>
        </r>
        <r>
          <rPr>
            <sz val="9"/>
            <color indexed="81"/>
            <rFont val="MS P ゴシック"/>
            <family val="3"/>
            <charset val="128"/>
          </rPr>
          <t>。</t>
        </r>
      </text>
    </comment>
    <comment ref="G24" authorId="0" shapeId="0" xr:uid="{E9598A29-1A4E-4BCF-A167-1DEFCB18FC60}">
      <text>
        <r>
          <rPr>
            <b/>
            <sz val="9"/>
            <color indexed="81"/>
            <rFont val="MS P ゴシック"/>
            <family val="3"/>
            <charset val="128"/>
          </rPr>
          <t>⑬経歴区分を入力すると選択肢が表示されます。</t>
        </r>
      </text>
    </comment>
    <comment ref="H24" authorId="0" shapeId="0" xr:uid="{470CA64A-ECC9-4EF8-AD0F-2F2552F573D1}">
      <text>
        <r>
          <rPr>
            <b/>
            <sz val="9"/>
            <color indexed="81"/>
            <rFont val="MS P ゴシック"/>
            <family val="3"/>
            <charset val="128"/>
          </rPr>
          <t>①任用種別が養護講師、栄養講師、学校事務のうち該当する経歴行のみ選択。</t>
        </r>
      </text>
    </comment>
    <comment ref="I24" authorId="0" shapeId="0" xr:uid="{96F19C75-5081-4D13-A2E7-F0A311175547}">
      <text>
        <r>
          <rPr>
            <b/>
            <sz val="9"/>
            <color indexed="81"/>
            <rFont val="MS P ゴシック"/>
            <family val="3"/>
            <charset val="128"/>
          </rPr>
          <t>⑬経歴区分が国公立・私立教員、公務員の場合のみ該当するものを選択。</t>
        </r>
      </text>
    </comment>
    <comment ref="C25" authorId="0" shapeId="0" xr:uid="{97D80987-EA4A-4B8A-B6C8-730C5A541F0D}">
      <text>
        <r>
          <rPr>
            <b/>
            <sz val="9"/>
            <color indexed="81"/>
            <rFont val="MS P ゴシック"/>
            <family val="3"/>
            <charset val="128"/>
          </rPr>
          <t>必ず日まで入力</t>
        </r>
        <r>
          <rPr>
            <sz val="9"/>
            <color indexed="81"/>
            <rFont val="MS P ゴシック"/>
            <family val="3"/>
            <charset val="128"/>
          </rPr>
          <t>。</t>
        </r>
      </text>
    </comment>
    <comment ref="D25" authorId="0" shapeId="0" xr:uid="{73155190-5D3A-44E0-A0F2-72295C78CBCF}">
      <text>
        <r>
          <rPr>
            <b/>
            <sz val="9"/>
            <color indexed="81"/>
            <rFont val="MS P ゴシック"/>
            <family val="3"/>
            <charset val="128"/>
          </rPr>
          <t>時系列で入力。最終行は必ず「令和8年3月31日」になるように入力。</t>
        </r>
      </text>
    </comment>
    <comment ref="G25" authorId="0" shapeId="0" xr:uid="{3898C3A0-1F63-453F-AEB0-1C55446EFB40}">
      <text>
        <r>
          <rPr>
            <b/>
            <sz val="9"/>
            <color indexed="81"/>
            <rFont val="MS P ゴシック"/>
            <family val="3"/>
            <charset val="128"/>
          </rPr>
          <t>⑬経歴区分を入力すると選択肢が表示されます。</t>
        </r>
      </text>
    </comment>
    <comment ref="H25" authorId="0" shapeId="0" xr:uid="{B59D0035-1D9D-4ED5-AD68-B1A75B3C47CF}">
      <text>
        <r>
          <rPr>
            <b/>
            <sz val="9"/>
            <color indexed="81"/>
            <rFont val="MS P ゴシック"/>
            <family val="3"/>
            <charset val="128"/>
          </rPr>
          <t>①任用種別が養護講師、栄養講師、学校事務のうち該当する経歴行のみ選択。</t>
        </r>
      </text>
    </comment>
    <comment ref="I25" authorId="0" shapeId="0" xr:uid="{1328141A-3400-446A-9B79-23A2EB4F83B2}">
      <text>
        <r>
          <rPr>
            <b/>
            <sz val="9"/>
            <color indexed="81"/>
            <rFont val="MS P ゴシック"/>
            <family val="3"/>
            <charset val="128"/>
          </rPr>
          <t>⑬経歴区分が国公立・私立教員、公務員の場合のみ該当するものを選択。</t>
        </r>
      </text>
    </comment>
    <comment ref="C26" authorId="0" shapeId="0" xr:uid="{8CB53BC2-C56E-4FDF-8548-02B11E4A4CEE}">
      <text>
        <r>
          <rPr>
            <b/>
            <sz val="9"/>
            <color indexed="81"/>
            <rFont val="MS P ゴシック"/>
            <family val="3"/>
            <charset val="128"/>
          </rPr>
          <t>必ず日まで入力</t>
        </r>
        <r>
          <rPr>
            <sz val="9"/>
            <color indexed="81"/>
            <rFont val="MS P ゴシック"/>
            <family val="3"/>
            <charset val="128"/>
          </rPr>
          <t>。</t>
        </r>
      </text>
    </comment>
    <comment ref="D26" authorId="0" shapeId="0" xr:uid="{A0D830F8-4E66-4AD0-9FBA-208165E89FF3}">
      <text>
        <r>
          <rPr>
            <b/>
            <sz val="9"/>
            <color indexed="81"/>
            <rFont val="MS P ゴシック"/>
            <family val="3"/>
            <charset val="128"/>
          </rPr>
          <t>必ず日まで入力</t>
        </r>
        <r>
          <rPr>
            <sz val="9"/>
            <color indexed="81"/>
            <rFont val="MS P ゴシック"/>
            <family val="3"/>
            <charset val="128"/>
          </rPr>
          <t>。</t>
        </r>
      </text>
    </comment>
    <comment ref="G26" authorId="0" shapeId="0" xr:uid="{6ABFBFE9-293D-4D18-91A4-34B098EB8D22}">
      <text>
        <r>
          <rPr>
            <b/>
            <sz val="9"/>
            <color indexed="81"/>
            <rFont val="MS P ゴシック"/>
            <family val="3"/>
            <charset val="128"/>
          </rPr>
          <t>⑬経歴区分を入力すると選択肢が表示されます。</t>
        </r>
      </text>
    </comment>
    <comment ref="H26" authorId="0" shapeId="0" xr:uid="{982E584B-76D4-42E4-BE99-47F6995F3C1C}">
      <text>
        <r>
          <rPr>
            <b/>
            <sz val="9"/>
            <color indexed="81"/>
            <rFont val="MS P ゴシック"/>
            <family val="3"/>
            <charset val="128"/>
          </rPr>
          <t>①任用種別が養護講師、栄養講師、学校事務のうち該当する経歴行のみ選択。</t>
        </r>
      </text>
    </comment>
    <comment ref="I26" authorId="0" shapeId="0" xr:uid="{C6004AF7-02D8-4251-896B-209300BECDE5}">
      <text>
        <r>
          <rPr>
            <b/>
            <sz val="9"/>
            <color indexed="81"/>
            <rFont val="MS P ゴシック"/>
            <family val="3"/>
            <charset val="128"/>
          </rPr>
          <t>⑬経歴区分が国公立・私立教員、公務員の場合のみ該当するものを選択。</t>
        </r>
      </text>
    </comment>
    <comment ref="C27" authorId="0" shapeId="0" xr:uid="{25056D31-A242-44EE-8ECA-C818284CF2D3}">
      <text>
        <r>
          <rPr>
            <b/>
            <sz val="9"/>
            <color indexed="81"/>
            <rFont val="MS P ゴシック"/>
            <family val="3"/>
            <charset val="128"/>
          </rPr>
          <t>必ず日まで入力</t>
        </r>
        <r>
          <rPr>
            <sz val="9"/>
            <color indexed="81"/>
            <rFont val="MS P ゴシック"/>
            <family val="3"/>
            <charset val="128"/>
          </rPr>
          <t>。</t>
        </r>
      </text>
    </comment>
    <comment ref="D27" authorId="0" shapeId="0" xr:uid="{B4C2C985-627C-4A1D-B1AF-3394DB0E7D1C}">
      <text>
        <r>
          <rPr>
            <b/>
            <sz val="9"/>
            <color indexed="81"/>
            <rFont val="MS P ゴシック"/>
            <family val="3"/>
            <charset val="128"/>
          </rPr>
          <t>必ず日まで入力</t>
        </r>
        <r>
          <rPr>
            <sz val="9"/>
            <color indexed="81"/>
            <rFont val="MS P ゴシック"/>
            <family val="3"/>
            <charset val="128"/>
          </rPr>
          <t>。</t>
        </r>
      </text>
    </comment>
    <comment ref="G27" authorId="0" shapeId="0" xr:uid="{42DC2932-DEDA-471E-A722-CA97468B8CC7}">
      <text>
        <r>
          <rPr>
            <b/>
            <sz val="9"/>
            <color indexed="81"/>
            <rFont val="MS P ゴシック"/>
            <family val="3"/>
            <charset val="128"/>
          </rPr>
          <t>⑬経歴区分を入力すると選択肢が表示されます。</t>
        </r>
      </text>
    </comment>
    <comment ref="H27" authorId="0" shapeId="0" xr:uid="{10374B4E-51FA-4BD4-AE56-F00B87AA4F67}">
      <text>
        <r>
          <rPr>
            <b/>
            <sz val="9"/>
            <color indexed="81"/>
            <rFont val="MS P ゴシック"/>
            <family val="3"/>
            <charset val="128"/>
          </rPr>
          <t>①任用種別が養護講師、栄養講師、学校事務のうち該当する経歴行のみ選択。</t>
        </r>
      </text>
    </comment>
    <comment ref="I27" authorId="0" shapeId="0" xr:uid="{8743B716-939E-48EA-9139-1516D7FE6776}">
      <text>
        <r>
          <rPr>
            <b/>
            <sz val="9"/>
            <color indexed="81"/>
            <rFont val="MS P ゴシック"/>
            <family val="3"/>
            <charset val="128"/>
          </rPr>
          <t>⑬経歴区分が国公立・私立教員、公務員の場合のみ該当するものを選択。</t>
        </r>
      </text>
    </comment>
    <comment ref="C28" authorId="0" shapeId="0" xr:uid="{2686835C-CACD-4DDD-90E1-4B73A52DCE91}">
      <text>
        <r>
          <rPr>
            <b/>
            <sz val="9"/>
            <color indexed="81"/>
            <rFont val="MS P ゴシック"/>
            <family val="3"/>
            <charset val="128"/>
          </rPr>
          <t>必ず日まで入力</t>
        </r>
        <r>
          <rPr>
            <sz val="9"/>
            <color indexed="81"/>
            <rFont val="MS P ゴシック"/>
            <family val="3"/>
            <charset val="128"/>
          </rPr>
          <t>。</t>
        </r>
      </text>
    </comment>
    <comment ref="D28" authorId="0" shapeId="0" xr:uid="{814AFDE0-477A-42F9-8D38-E4246276FF23}">
      <text>
        <r>
          <rPr>
            <b/>
            <sz val="9"/>
            <color indexed="81"/>
            <rFont val="MS P ゴシック"/>
            <family val="3"/>
            <charset val="128"/>
          </rPr>
          <t>必ず日まで入力</t>
        </r>
        <r>
          <rPr>
            <sz val="9"/>
            <color indexed="81"/>
            <rFont val="MS P ゴシック"/>
            <family val="3"/>
            <charset val="128"/>
          </rPr>
          <t>。</t>
        </r>
      </text>
    </comment>
    <comment ref="G28" authorId="0" shapeId="0" xr:uid="{F8D7E570-1FFF-48BE-A489-F54D882703C2}">
      <text>
        <r>
          <rPr>
            <b/>
            <sz val="9"/>
            <color indexed="81"/>
            <rFont val="MS P ゴシック"/>
            <family val="3"/>
            <charset val="128"/>
          </rPr>
          <t>⑬経歴区分を入力すると選択肢が表示されます。</t>
        </r>
      </text>
    </comment>
    <comment ref="H28" authorId="0" shapeId="0" xr:uid="{63ED5587-6520-4E96-A5A6-9671AF3A74B0}">
      <text>
        <r>
          <rPr>
            <b/>
            <sz val="9"/>
            <color indexed="81"/>
            <rFont val="MS P ゴシック"/>
            <family val="3"/>
            <charset val="128"/>
          </rPr>
          <t>①任用種別が養護講師、栄養講師、学校事務のうち該当する経歴行のみ選択。</t>
        </r>
      </text>
    </comment>
    <comment ref="I28" authorId="0" shapeId="0" xr:uid="{E2531BE9-EC1D-41E0-B471-400956285BC9}">
      <text>
        <r>
          <rPr>
            <b/>
            <sz val="9"/>
            <color indexed="81"/>
            <rFont val="MS P ゴシック"/>
            <family val="3"/>
            <charset val="128"/>
          </rPr>
          <t>⑬経歴区分が国公立・私立教員、公務員の場合のみ該当するものを選択。</t>
        </r>
      </text>
    </comment>
    <comment ref="C29" authorId="0" shapeId="0" xr:uid="{1CAD98A1-28C7-4CB5-A365-A1D656835E4F}">
      <text>
        <r>
          <rPr>
            <b/>
            <sz val="9"/>
            <color indexed="81"/>
            <rFont val="MS P ゴシック"/>
            <family val="3"/>
            <charset val="128"/>
          </rPr>
          <t>必ず日まで入力</t>
        </r>
        <r>
          <rPr>
            <sz val="9"/>
            <color indexed="81"/>
            <rFont val="MS P ゴシック"/>
            <family val="3"/>
            <charset val="128"/>
          </rPr>
          <t>。</t>
        </r>
      </text>
    </comment>
    <comment ref="D29" authorId="0" shapeId="0" xr:uid="{787B5EED-531C-4DC6-8372-185DBDF1D220}">
      <text>
        <r>
          <rPr>
            <b/>
            <sz val="9"/>
            <color indexed="81"/>
            <rFont val="MS P ゴシック"/>
            <family val="3"/>
            <charset val="128"/>
          </rPr>
          <t>必ず日まで入力</t>
        </r>
        <r>
          <rPr>
            <sz val="9"/>
            <color indexed="81"/>
            <rFont val="MS P ゴシック"/>
            <family val="3"/>
            <charset val="128"/>
          </rPr>
          <t>。</t>
        </r>
      </text>
    </comment>
    <comment ref="G29" authorId="0" shapeId="0" xr:uid="{41C31A1B-8A0A-444A-903E-0418D341C91C}">
      <text>
        <r>
          <rPr>
            <b/>
            <sz val="9"/>
            <color indexed="81"/>
            <rFont val="MS P ゴシック"/>
            <family val="3"/>
            <charset val="128"/>
          </rPr>
          <t>⑬経歴区分を入力すると選択肢が表示されます。</t>
        </r>
      </text>
    </comment>
    <comment ref="H29" authorId="0" shapeId="0" xr:uid="{C1DE0A16-57EA-4814-90DB-CC1890CA927A}">
      <text>
        <r>
          <rPr>
            <b/>
            <sz val="9"/>
            <color indexed="81"/>
            <rFont val="MS P ゴシック"/>
            <family val="3"/>
            <charset val="128"/>
          </rPr>
          <t>①任用種別が養護講師、栄養講師、学校事務のうち該当する経歴行のみ選択。</t>
        </r>
      </text>
    </comment>
    <comment ref="I29" authorId="0" shapeId="0" xr:uid="{6C9C3BFA-0951-4065-948C-30449FEF3254}">
      <text>
        <r>
          <rPr>
            <b/>
            <sz val="9"/>
            <color indexed="81"/>
            <rFont val="MS P ゴシック"/>
            <family val="3"/>
            <charset val="128"/>
          </rPr>
          <t>⑬経歴区分が国公立・私立教員、公務員の場合のみ該当するものを選択。</t>
        </r>
      </text>
    </comment>
    <comment ref="C30" authorId="0" shapeId="0" xr:uid="{00A6DA6C-90AC-4F06-92EF-61895B8D2B35}">
      <text>
        <r>
          <rPr>
            <b/>
            <sz val="9"/>
            <color indexed="81"/>
            <rFont val="MS P ゴシック"/>
            <family val="3"/>
            <charset val="128"/>
          </rPr>
          <t>必ず日まで入力</t>
        </r>
        <r>
          <rPr>
            <sz val="9"/>
            <color indexed="81"/>
            <rFont val="MS P ゴシック"/>
            <family val="3"/>
            <charset val="128"/>
          </rPr>
          <t>。</t>
        </r>
      </text>
    </comment>
    <comment ref="D30" authorId="0" shapeId="0" xr:uid="{B8553CA5-EC95-40F7-AC23-F20008922F3B}">
      <text>
        <r>
          <rPr>
            <b/>
            <sz val="9"/>
            <color indexed="81"/>
            <rFont val="MS P ゴシック"/>
            <family val="3"/>
            <charset val="128"/>
          </rPr>
          <t>必ず日まで入力</t>
        </r>
        <r>
          <rPr>
            <sz val="9"/>
            <color indexed="81"/>
            <rFont val="MS P ゴシック"/>
            <family val="3"/>
            <charset val="128"/>
          </rPr>
          <t>。</t>
        </r>
      </text>
    </comment>
    <comment ref="G30" authorId="0" shapeId="0" xr:uid="{8BB6170A-42CA-4BB9-810A-39012B85BECA}">
      <text>
        <r>
          <rPr>
            <b/>
            <sz val="9"/>
            <color indexed="81"/>
            <rFont val="MS P ゴシック"/>
            <family val="3"/>
            <charset val="128"/>
          </rPr>
          <t>⑬経歴区分を入力すると選択肢が表示されます。</t>
        </r>
      </text>
    </comment>
    <comment ref="H30" authorId="0" shapeId="0" xr:uid="{BBC80716-CF0F-4797-9587-617A3F2E27E6}">
      <text>
        <r>
          <rPr>
            <b/>
            <sz val="9"/>
            <color indexed="81"/>
            <rFont val="MS P ゴシック"/>
            <family val="3"/>
            <charset val="128"/>
          </rPr>
          <t>①任用種別が養護講師、栄養講師、学校事務のうち該当する経歴行のみ選択。</t>
        </r>
      </text>
    </comment>
    <comment ref="I30" authorId="0" shapeId="0" xr:uid="{5A349082-101D-4844-B159-A8183A3B68B2}">
      <text>
        <r>
          <rPr>
            <b/>
            <sz val="9"/>
            <color indexed="81"/>
            <rFont val="MS P ゴシック"/>
            <family val="3"/>
            <charset val="128"/>
          </rPr>
          <t>⑬経歴区分が国公立・私立教員、公務員の場合のみ該当するものを選択。</t>
        </r>
      </text>
    </comment>
    <comment ref="C31" authorId="0" shapeId="0" xr:uid="{EB8C3D1A-EDD6-4503-B91F-983216788374}">
      <text>
        <r>
          <rPr>
            <b/>
            <sz val="9"/>
            <color indexed="81"/>
            <rFont val="MS P ゴシック"/>
            <family val="3"/>
            <charset val="128"/>
          </rPr>
          <t>必ず日まで入力</t>
        </r>
        <r>
          <rPr>
            <sz val="9"/>
            <color indexed="81"/>
            <rFont val="MS P ゴシック"/>
            <family val="3"/>
            <charset val="128"/>
          </rPr>
          <t>。</t>
        </r>
      </text>
    </comment>
    <comment ref="D31" authorId="0" shapeId="0" xr:uid="{327371B8-0693-4A87-A3FA-777BF742212F}">
      <text>
        <r>
          <rPr>
            <b/>
            <sz val="9"/>
            <color indexed="81"/>
            <rFont val="MS P ゴシック"/>
            <family val="3"/>
            <charset val="128"/>
          </rPr>
          <t>必ず日まで入力</t>
        </r>
        <r>
          <rPr>
            <sz val="9"/>
            <color indexed="81"/>
            <rFont val="MS P ゴシック"/>
            <family val="3"/>
            <charset val="128"/>
          </rPr>
          <t>。</t>
        </r>
      </text>
    </comment>
    <comment ref="G31" authorId="0" shapeId="0" xr:uid="{925D1D6F-AA17-48E6-BC2F-23D0339AEA05}">
      <text>
        <r>
          <rPr>
            <b/>
            <sz val="9"/>
            <color indexed="81"/>
            <rFont val="MS P ゴシック"/>
            <family val="3"/>
            <charset val="128"/>
          </rPr>
          <t>⑬経歴区分を入力すると選択肢が表示されます。</t>
        </r>
      </text>
    </comment>
    <comment ref="H31" authorId="0" shapeId="0" xr:uid="{A9670B11-5FED-4158-8E48-2FB585A6B051}">
      <text>
        <r>
          <rPr>
            <b/>
            <sz val="9"/>
            <color indexed="81"/>
            <rFont val="MS P ゴシック"/>
            <family val="3"/>
            <charset val="128"/>
          </rPr>
          <t>①任用種別が養護講師、栄養講師、学校事務のうち該当する経歴行のみ選択。</t>
        </r>
      </text>
    </comment>
    <comment ref="I31" authorId="0" shapeId="0" xr:uid="{DE5BF27C-A7D4-442A-852D-943181678C71}">
      <text>
        <r>
          <rPr>
            <b/>
            <sz val="9"/>
            <color indexed="81"/>
            <rFont val="MS P ゴシック"/>
            <family val="3"/>
            <charset val="128"/>
          </rPr>
          <t>⑬経歴区分が国公立・私立教員、公務員の場合のみ該当するものを選択。</t>
        </r>
      </text>
    </comment>
    <comment ref="C32" authorId="0" shapeId="0" xr:uid="{37AA636F-1DCE-45AA-A9C4-A972D7F5C22D}">
      <text>
        <r>
          <rPr>
            <b/>
            <sz val="9"/>
            <color indexed="81"/>
            <rFont val="MS P ゴシック"/>
            <family val="3"/>
            <charset val="128"/>
          </rPr>
          <t>必ず日まで入力</t>
        </r>
        <r>
          <rPr>
            <sz val="9"/>
            <color indexed="81"/>
            <rFont val="MS P ゴシック"/>
            <family val="3"/>
            <charset val="128"/>
          </rPr>
          <t>。</t>
        </r>
      </text>
    </comment>
    <comment ref="D32" authorId="0" shapeId="0" xr:uid="{75EBAF8E-37DE-44EC-9E29-D198FC4B7C12}">
      <text>
        <r>
          <rPr>
            <b/>
            <sz val="9"/>
            <color indexed="81"/>
            <rFont val="MS P ゴシック"/>
            <family val="3"/>
            <charset val="128"/>
          </rPr>
          <t>必ず日まで入力</t>
        </r>
        <r>
          <rPr>
            <sz val="9"/>
            <color indexed="81"/>
            <rFont val="MS P ゴシック"/>
            <family val="3"/>
            <charset val="128"/>
          </rPr>
          <t>。</t>
        </r>
      </text>
    </comment>
    <comment ref="G32" authorId="0" shapeId="0" xr:uid="{70269CA8-E935-4736-A1AD-48A55A6916B1}">
      <text>
        <r>
          <rPr>
            <b/>
            <sz val="9"/>
            <color indexed="81"/>
            <rFont val="MS P ゴシック"/>
            <family val="3"/>
            <charset val="128"/>
          </rPr>
          <t>⑬経歴区分を入力すると選択肢が表示されます。</t>
        </r>
      </text>
    </comment>
    <comment ref="H32" authorId="0" shapeId="0" xr:uid="{BE4BF389-C2F9-42C5-8EF5-E73F4BB25D53}">
      <text>
        <r>
          <rPr>
            <b/>
            <sz val="9"/>
            <color indexed="81"/>
            <rFont val="MS P ゴシック"/>
            <family val="3"/>
            <charset val="128"/>
          </rPr>
          <t>①任用種別が養護講師、栄養講師、学校事務のうち該当する経歴行のみ選択。</t>
        </r>
      </text>
    </comment>
    <comment ref="I32" authorId="0" shapeId="0" xr:uid="{763EBEC8-DA88-44B3-B852-A58257680D65}">
      <text>
        <r>
          <rPr>
            <b/>
            <sz val="9"/>
            <color indexed="81"/>
            <rFont val="MS P ゴシック"/>
            <family val="3"/>
            <charset val="128"/>
          </rPr>
          <t>⑬経歴区分が国公立・私立教員、公務員の場合のみ該当するものを選択。</t>
        </r>
      </text>
    </comment>
    <comment ref="C33" authorId="0" shapeId="0" xr:uid="{F3FC9982-13EE-49F1-A11B-8F192DCFD15C}">
      <text>
        <r>
          <rPr>
            <b/>
            <sz val="9"/>
            <color indexed="81"/>
            <rFont val="MS P ゴシック"/>
            <family val="3"/>
            <charset val="128"/>
          </rPr>
          <t>必ず日まで入力</t>
        </r>
        <r>
          <rPr>
            <sz val="9"/>
            <color indexed="81"/>
            <rFont val="MS P ゴシック"/>
            <family val="3"/>
            <charset val="128"/>
          </rPr>
          <t>。</t>
        </r>
      </text>
    </comment>
    <comment ref="D33" authorId="0" shapeId="0" xr:uid="{621AB538-374A-4F64-83A6-E5FE20C27A55}">
      <text>
        <r>
          <rPr>
            <b/>
            <sz val="9"/>
            <color indexed="81"/>
            <rFont val="MS P ゴシック"/>
            <family val="3"/>
            <charset val="128"/>
          </rPr>
          <t>必ず日まで入力</t>
        </r>
        <r>
          <rPr>
            <sz val="9"/>
            <color indexed="81"/>
            <rFont val="MS P ゴシック"/>
            <family val="3"/>
            <charset val="128"/>
          </rPr>
          <t>。</t>
        </r>
      </text>
    </comment>
    <comment ref="G33" authorId="0" shapeId="0" xr:uid="{4A6FACA7-71A0-45B7-B574-EF80191585E8}">
      <text>
        <r>
          <rPr>
            <b/>
            <sz val="9"/>
            <color indexed="81"/>
            <rFont val="MS P ゴシック"/>
            <family val="3"/>
            <charset val="128"/>
          </rPr>
          <t>⑬経歴区分を入力すると選択肢が表示されます。</t>
        </r>
      </text>
    </comment>
    <comment ref="H33" authorId="0" shapeId="0" xr:uid="{AAB92D6F-BB9A-42E1-8954-A8BCA809F0B2}">
      <text>
        <r>
          <rPr>
            <b/>
            <sz val="9"/>
            <color indexed="81"/>
            <rFont val="MS P ゴシック"/>
            <family val="3"/>
            <charset val="128"/>
          </rPr>
          <t>①任用種別が養護講師、栄養講師、学校事務のうち該当する経歴行のみ選択。</t>
        </r>
      </text>
    </comment>
    <comment ref="I33" authorId="0" shapeId="0" xr:uid="{ADFEFE8E-296C-46FC-840C-00797445040F}">
      <text>
        <r>
          <rPr>
            <b/>
            <sz val="9"/>
            <color indexed="81"/>
            <rFont val="MS P ゴシック"/>
            <family val="3"/>
            <charset val="128"/>
          </rPr>
          <t>⑬経歴区分が国公立・私立教員、公務員の場合のみ該当するものを選択。</t>
        </r>
      </text>
    </comment>
    <comment ref="C34" authorId="0" shapeId="0" xr:uid="{270B20C0-57AB-4566-85D5-AEF1085E43BC}">
      <text>
        <r>
          <rPr>
            <b/>
            <sz val="9"/>
            <color indexed="81"/>
            <rFont val="MS P ゴシック"/>
            <family val="3"/>
            <charset val="128"/>
          </rPr>
          <t>必ず日まで入力</t>
        </r>
        <r>
          <rPr>
            <sz val="9"/>
            <color indexed="81"/>
            <rFont val="MS P ゴシック"/>
            <family val="3"/>
            <charset val="128"/>
          </rPr>
          <t>。</t>
        </r>
      </text>
    </comment>
    <comment ref="D34" authorId="0" shapeId="0" xr:uid="{BAE26AD2-D60D-4539-A315-84AAA468AFD8}">
      <text>
        <r>
          <rPr>
            <b/>
            <sz val="9"/>
            <color indexed="81"/>
            <rFont val="MS P ゴシック"/>
            <family val="3"/>
            <charset val="128"/>
          </rPr>
          <t>必ず日まで入力</t>
        </r>
        <r>
          <rPr>
            <sz val="9"/>
            <color indexed="81"/>
            <rFont val="MS P ゴシック"/>
            <family val="3"/>
            <charset val="128"/>
          </rPr>
          <t>。</t>
        </r>
      </text>
    </comment>
    <comment ref="G34" authorId="0" shapeId="0" xr:uid="{BC30E2A1-939B-49C2-8973-AB3C48AE2E5C}">
      <text>
        <r>
          <rPr>
            <b/>
            <sz val="9"/>
            <color indexed="81"/>
            <rFont val="MS P ゴシック"/>
            <family val="3"/>
            <charset val="128"/>
          </rPr>
          <t>⑬経歴区分を入力すると選択肢が表示されます。</t>
        </r>
      </text>
    </comment>
    <comment ref="H34" authorId="0" shapeId="0" xr:uid="{04D8DA0C-238B-4D5B-9B94-CF501CBC4277}">
      <text>
        <r>
          <rPr>
            <b/>
            <sz val="9"/>
            <color indexed="81"/>
            <rFont val="MS P ゴシック"/>
            <family val="3"/>
            <charset val="128"/>
          </rPr>
          <t>①任用種別が養護講師、栄養講師、学校事務のうち該当する経歴行のみ選択。</t>
        </r>
      </text>
    </comment>
    <comment ref="I34" authorId="0" shapeId="0" xr:uid="{58C93E00-1CD9-4CB2-BC4A-8E803AA9FE8E}">
      <text>
        <r>
          <rPr>
            <b/>
            <sz val="9"/>
            <color indexed="81"/>
            <rFont val="MS P ゴシック"/>
            <family val="3"/>
            <charset val="128"/>
          </rPr>
          <t>⑬経歴区分が国公立・私立教員、公務員の場合のみ該当するものを選択。</t>
        </r>
      </text>
    </comment>
    <comment ref="C35" authorId="0" shapeId="0" xr:uid="{B3F051F9-D785-4BD5-AB83-568A4019473F}">
      <text>
        <r>
          <rPr>
            <b/>
            <sz val="9"/>
            <color indexed="81"/>
            <rFont val="MS P ゴシック"/>
            <family val="3"/>
            <charset val="128"/>
          </rPr>
          <t>必ず日まで入力</t>
        </r>
        <r>
          <rPr>
            <sz val="9"/>
            <color indexed="81"/>
            <rFont val="MS P ゴシック"/>
            <family val="3"/>
            <charset val="128"/>
          </rPr>
          <t>。</t>
        </r>
      </text>
    </comment>
    <comment ref="D35" authorId="0" shapeId="0" xr:uid="{2849D18B-FBB3-4FB3-8AB4-5F25D9DD1AF7}">
      <text>
        <r>
          <rPr>
            <b/>
            <sz val="9"/>
            <color indexed="81"/>
            <rFont val="MS P ゴシック"/>
            <family val="3"/>
            <charset val="128"/>
          </rPr>
          <t>必ず日まで入力</t>
        </r>
        <r>
          <rPr>
            <sz val="9"/>
            <color indexed="81"/>
            <rFont val="MS P ゴシック"/>
            <family val="3"/>
            <charset val="128"/>
          </rPr>
          <t>。</t>
        </r>
      </text>
    </comment>
    <comment ref="G35" authorId="0" shapeId="0" xr:uid="{B16607E9-4249-41A0-8EDE-5FB346E697BB}">
      <text>
        <r>
          <rPr>
            <b/>
            <sz val="9"/>
            <color indexed="81"/>
            <rFont val="MS P ゴシック"/>
            <family val="3"/>
            <charset val="128"/>
          </rPr>
          <t>⑬経歴区分を入力すると選択肢が表示されます。</t>
        </r>
      </text>
    </comment>
    <comment ref="H35" authorId="0" shapeId="0" xr:uid="{9075587A-B741-4690-9A9C-9885E4B2C176}">
      <text>
        <r>
          <rPr>
            <b/>
            <sz val="9"/>
            <color indexed="81"/>
            <rFont val="MS P ゴシック"/>
            <family val="3"/>
            <charset val="128"/>
          </rPr>
          <t>①任用種別が養護講師、栄養講師、学校事務のうち該当する経歴行のみ選択。</t>
        </r>
      </text>
    </comment>
    <comment ref="I35" authorId="0" shapeId="0" xr:uid="{364847A5-EACF-4BA1-9F7A-6CB54C028F63}">
      <text>
        <r>
          <rPr>
            <b/>
            <sz val="9"/>
            <color indexed="81"/>
            <rFont val="MS P ゴシック"/>
            <family val="3"/>
            <charset val="128"/>
          </rPr>
          <t>⑬経歴区分が国公立・私立教員、公務員の場合のみ該当するものを選択。</t>
        </r>
      </text>
    </comment>
    <comment ref="C36" authorId="0" shapeId="0" xr:uid="{F563B844-427A-4B6E-95CE-9B9E5FD15314}">
      <text>
        <r>
          <rPr>
            <b/>
            <sz val="9"/>
            <color indexed="81"/>
            <rFont val="MS P ゴシック"/>
            <family val="3"/>
            <charset val="128"/>
          </rPr>
          <t>必ず日まで入力</t>
        </r>
        <r>
          <rPr>
            <sz val="9"/>
            <color indexed="81"/>
            <rFont val="MS P ゴシック"/>
            <family val="3"/>
            <charset val="128"/>
          </rPr>
          <t>。</t>
        </r>
      </text>
    </comment>
    <comment ref="D36" authorId="0" shapeId="0" xr:uid="{C06C554F-58D1-48AD-A457-C5BDC8A94556}">
      <text>
        <r>
          <rPr>
            <b/>
            <sz val="9"/>
            <color indexed="81"/>
            <rFont val="MS P ゴシック"/>
            <family val="3"/>
            <charset val="128"/>
          </rPr>
          <t>必ず日まで入力</t>
        </r>
        <r>
          <rPr>
            <sz val="9"/>
            <color indexed="81"/>
            <rFont val="MS P ゴシック"/>
            <family val="3"/>
            <charset val="128"/>
          </rPr>
          <t>。</t>
        </r>
      </text>
    </comment>
    <comment ref="G36" authorId="0" shapeId="0" xr:uid="{BFD388AE-6803-4A63-AA36-D9C2FF5AB838}">
      <text>
        <r>
          <rPr>
            <b/>
            <sz val="9"/>
            <color indexed="81"/>
            <rFont val="MS P ゴシック"/>
            <family val="3"/>
            <charset val="128"/>
          </rPr>
          <t>⑬経歴区分を入力すると選択肢が表示されます。</t>
        </r>
      </text>
    </comment>
    <comment ref="H36" authorId="0" shapeId="0" xr:uid="{D31F0F62-399E-4669-A2E0-6B7AFFC5C6A1}">
      <text>
        <r>
          <rPr>
            <b/>
            <sz val="9"/>
            <color indexed="81"/>
            <rFont val="MS P ゴシック"/>
            <family val="3"/>
            <charset val="128"/>
          </rPr>
          <t>①任用種別が養護講師、栄養講師、学校事務のうち該当する経歴行のみ選択。</t>
        </r>
      </text>
    </comment>
    <comment ref="I36" authorId="0" shapeId="0" xr:uid="{5F71401F-918C-45FA-A217-53BB88A85974}">
      <text>
        <r>
          <rPr>
            <b/>
            <sz val="9"/>
            <color indexed="81"/>
            <rFont val="MS P ゴシック"/>
            <family val="3"/>
            <charset val="128"/>
          </rPr>
          <t>⑬経歴区分が国公立・私立教員、公務員の場合のみ該当するものを選択。</t>
        </r>
      </text>
    </comment>
    <comment ref="C37" authorId="0" shapeId="0" xr:uid="{FE940154-064A-417D-9A50-BFA9E4ED38E9}">
      <text>
        <r>
          <rPr>
            <b/>
            <sz val="9"/>
            <color indexed="81"/>
            <rFont val="MS P ゴシック"/>
            <family val="3"/>
            <charset val="128"/>
          </rPr>
          <t>必ず日まで入力</t>
        </r>
        <r>
          <rPr>
            <sz val="9"/>
            <color indexed="81"/>
            <rFont val="MS P ゴシック"/>
            <family val="3"/>
            <charset val="128"/>
          </rPr>
          <t>。</t>
        </r>
      </text>
    </comment>
    <comment ref="D37" authorId="0" shapeId="0" xr:uid="{275C9509-DB3A-436E-ACBF-80AAB01E3D5E}">
      <text>
        <r>
          <rPr>
            <b/>
            <sz val="9"/>
            <color indexed="81"/>
            <rFont val="MS P ゴシック"/>
            <family val="3"/>
            <charset val="128"/>
          </rPr>
          <t>必ず日まで入力</t>
        </r>
        <r>
          <rPr>
            <sz val="9"/>
            <color indexed="81"/>
            <rFont val="MS P ゴシック"/>
            <family val="3"/>
            <charset val="128"/>
          </rPr>
          <t>。</t>
        </r>
      </text>
    </comment>
    <comment ref="G37" authorId="0" shapeId="0" xr:uid="{CCC36BF8-3FC0-4DDF-8DC7-006E1EBC6659}">
      <text>
        <r>
          <rPr>
            <b/>
            <sz val="9"/>
            <color indexed="81"/>
            <rFont val="MS P ゴシック"/>
            <family val="3"/>
            <charset val="128"/>
          </rPr>
          <t>⑬経歴区分を入力すると選択肢が表示されます。</t>
        </r>
      </text>
    </comment>
    <comment ref="H37" authorId="0" shapeId="0" xr:uid="{6252F962-C5FB-4F53-B6EE-9E619919DD10}">
      <text>
        <r>
          <rPr>
            <b/>
            <sz val="9"/>
            <color indexed="81"/>
            <rFont val="MS P ゴシック"/>
            <family val="3"/>
            <charset val="128"/>
          </rPr>
          <t>①任用種別が養護講師、栄養講師、学校事務のうち該当する経歴行のみ選択。</t>
        </r>
      </text>
    </comment>
    <comment ref="I37" authorId="0" shapeId="0" xr:uid="{23A00485-E9CC-44EA-8FD2-5651FD586896}">
      <text>
        <r>
          <rPr>
            <b/>
            <sz val="9"/>
            <color indexed="81"/>
            <rFont val="MS P ゴシック"/>
            <family val="3"/>
            <charset val="128"/>
          </rPr>
          <t>⑬経歴区分が国公立・私立教員、公務員の場合のみ該当するものを選択。</t>
        </r>
      </text>
    </comment>
    <comment ref="C38" authorId="0" shapeId="0" xr:uid="{408FE180-0746-456A-896C-5E8725364A2F}">
      <text>
        <r>
          <rPr>
            <b/>
            <sz val="9"/>
            <color indexed="81"/>
            <rFont val="MS P ゴシック"/>
            <family val="3"/>
            <charset val="128"/>
          </rPr>
          <t>必ず日まで入力</t>
        </r>
        <r>
          <rPr>
            <sz val="9"/>
            <color indexed="81"/>
            <rFont val="MS P ゴシック"/>
            <family val="3"/>
            <charset val="128"/>
          </rPr>
          <t>。</t>
        </r>
      </text>
    </comment>
    <comment ref="D38" authorId="0" shapeId="0" xr:uid="{B324E06C-5D64-4D5B-A63B-0E3C3C0E79E3}">
      <text>
        <r>
          <rPr>
            <b/>
            <sz val="9"/>
            <color indexed="81"/>
            <rFont val="MS P ゴシック"/>
            <family val="3"/>
            <charset val="128"/>
          </rPr>
          <t>必ず日まで入力</t>
        </r>
        <r>
          <rPr>
            <sz val="9"/>
            <color indexed="81"/>
            <rFont val="MS P ゴシック"/>
            <family val="3"/>
            <charset val="128"/>
          </rPr>
          <t>。</t>
        </r>
      </text>
    </comment>
    <comment ref="G38" authorId="0" shapeId="0" xr:uid="{350AED85-D14B-4F43-A0FF-E5C97799C870}">
      <text>
        <r>
          <rPr>
            <b/>
            <sz val="9"/>
            <color indexed="81"/>
            <rFont val="MS P ゴシック"/>
            <family val="3"/>
            <charset val="128"/>
          </rPr>
          <t>⑬経歴区分を入力すると選択肢が表示されます。</t>
        </r>
      </text>
    </comment>
    <comment ref="H38" authorId="0" shapeId="0" xr:uid="{2E72901D-CD39-4433-869A-9522567E8C9C}">
      <text>
        <r>
          <rPr>
            <b/>
            <sz val="9"/>
            <color indexed="81"/>
            <rFont val="MS P ゴシック"/>
            <family val="3"/>
            <charset val="128"/>
          </rPr>
          <t>①任用種別が養護講師、栄養講師、学校事務のうち該当する経歴行のみ選択。</t>
        </r>
      </text>
    </comment>
    <comment ref="I38" authorId="0" shapeId="0" xr:uid="{BB491C9F-8F27-47A0-A5CC-2BE7710981EB}">
      <text>
        <r>
          <rPr>
            <b/>
            <sz val="9"/>
            <color indexed="81"/>
            <rFont val="MS P ゴシック"/>
            <family val="3"/>
            <charset val="128"/>
          </rPr>
          <t>⑬経歴区分が国公立・私立教員、公務員の場合のみ該当するものを選択。</t>
        </r>
      </text>
    </comment>
    <comment ref="C39" authorId="0" shapeId="0" xr:uid="{5C7AC50B-3C05-4AD9-986F-0C32D3A18A44}">
      <text>
        <r>
          <rPr>
            <b/>
            <sz val="9"/>
            <color indexed="81"/>
            <rFont val="MS P ゴシック"/>
            <family val="3"/>
            <charset val="128"/>
          </rPr>
          <t>必ず日まで入力</t>
        </r>
        <r>
          <rPr>
            <sz val="9"/>
            <color indexed="81"/>
            <rFont val="MS P ゴシック"/>
            <family val="3"/>
            <charset val="128"/>
          </rPr>
          <t>。</t>
        </r>
      </text>
    </comment>
    <comment ref="D39" authorId="0" shapeId="0" xr:uid="{2EBF97D3-074D-498D-BA91-CF916B7CFB14}">
      <text>
        <r>
          <rPr>
            <b/>
            <sz val="9"/>
            <color indexed="81"/>
            <rFont val="MS P ゴシック"/>
            <family val="3"/>
            <charset val="128"/>
          </rPr>
          <t>必ず日まで入力</t>
        </r>
        <r>
          <rPr>
            <sz val="9"/>
            <color indexed="81"/>
            <rFont val="MS P ゴシック"/>
            <family val="3"/>
            <charset val="128"/>
          </rPr>
          <t>。</t>
        </r>
      </text>
    </comment>
    <comment ref="G39" authorId="0" shapeId="0" xr:uid="{92F021AA-2302-42E2-8AB8-16A6DDB5036C}">
      <text>
        <r>
          <rPr>
            <b/>
            <sz val="9"/>
            <color indexed="81"/>
            <rFont val="MS P ゴシック"/>
            <family val="3"/>
            <charset val="128"/>
          </rPr>
          <t>⑬経歴区分を入力すると選択肢が表示されます。</t>
        </r>
      </text>
    </comment>
    <comment ref="H39" authorId="0" shapeId="0" xr:uid="{581C9187-F0E5-4482-A513-9764B1EF4495}">
      <text>
        <r>
          <rPr>
            <b/>
            <sz val="9"/>
            <color indexed="81"/>
            <rFont val="MS P ゴシック"/>
            <family val="3"/>
            <charset val="128"/>
          </rPr>
          <t>①任用種別が養護講師、栄養講師、学校事務のうち該当する経歴行のみ選択。</t>
        </r>
      </text>
    </comment>
    <comment ref="I39" authorId="0" shapeId="0" xr:uid="{295D9FF5-453A-4609-80CB-7313DA6AA389}">
      <text>
        <r>
          <rPr>
            <b/>
            <sz val="9"/>
            <color indexed="81"/>
            <rFont val="MS P ゴシック"/>
            <family val="3"/>
            <charset val="128"/>
          </rPr>
          <t>⑬経歴区分が国公立・私立教員、公務員の場合のみ該当するものを選択。</t>
        </r>
      </text>
    </comment>
    <comment ref="C40" authorId="0" shapeId="0" xr:uid="{A9A46D6A-64D6-4D6C-8C27-67C45890BAE5}">
      <text>
        <r>
          <rPr>
            <b/>
            <sz val="9"/>
            <color indexed="81"/>
            <rFont val="MS P ゴシック"/>
            <family val="3"/>
            <charset val="128"/>
          </rPr>
          <t>必ず日まで入力</t>
        </r>
        <r>
          <rPr>
            <sz val="9"/>
            <color indexed="81"/>
            <rFont val="MS P ゴシック"/>
            <family val="3"/>
            <charset val="128"/>
          </rPr>
          <t>。</t>
        </r>
      </text>
    </comment>
    <comment ref="D40" authorId="0" shapeId="0" xr:uid="{9A5A1303-F4C8-4737-BB36-540DD457B5C7}">
      <text>
        <r>
          <rPr>
            <b/>
            <sz val="9"/>
            <color indexed="81"/>
            <rFont val="MS P ゴシック"/>
            <family val="3"/>
            <charset val="128"/>
          </rPr>
          <t>必ず日まで入力</t>
        </r>
        <r>
          <rPr>
            <sz val="9"/>
            <color indexed="81"/>
            <rFont val="MS P ゴシック"/>
            <family val="3"/>
            <charset val="128"/>
          </rPr>
          <t>。</t>
        </r>
      </text>
    </comment>
    <comment ref="G40" authorId="0" shapeId="0" xr:uid="{0103E5CD-612E-437C-BA16-531EBBE893E1}">
      <text>
        <r>
          <rPr>
            <b/>
            <sz val="9"/>
            <color indexed="81"/>
            <rFont val="MS P ゴシック"/>
            <family val="3"/>
            <charset val="128"/>
          </rPr>
          <t>⑬経歴区分を入力すると選択肢が表示されます。</t>
        </r>
      </text>
    </comment>
    <comment ref="H40" authorId="0" shapeId="0" xr:uid="{28BCA40C-2DEC-4142-BFD1-27554B1C5745}">
      <text>
        <r>
          <rPr>
            <b/>
            <sz val="9"/>
            <color indexed="81"/>
            <rFont val="MS P ゴシック"/>
            <family val="3"/>
            <charset val="128"/>
          </rPr>
          <t>①任用種別が養護講師、栄養講師、学校事務のうち該当する経歴行のみ選択。</t>
        </r>
      </text>
    </comment>
    <comment ref="I40" authorId="0" shapeId="0" xr:uid="{295D32B0-0021-4C8B-AE52-6EB3CF5D5D24}">
      <text>
        <r>
          <rPr>
            <b/>
            <sz val="9"/>
            <color indexed="81"/>
            <rFont val="MS P ゴシック"/>
            <family val="3"/>
            <charset val="128"/>
          </rPr>
          <t>⑬経歴区分が国公立・私立教員、公務員の場合のみ該当するものを選択。</t>
        </r>
      </text>
    </comment>
    <comment ref="C41" authorId="0" shapeId="0" xr:uid="{627DF5CE-845E-40AB-8A94-784E0EC003F8}">
      <text>
        <r>
          <rPr>
            <b/>
            <sz val="9"/>
            <color indexed="81"/>
            <rFont val="MS P ゴシック"/>
            <family val="3"/>
            <charset val="128"/>
          </rPr>
          <t>必ず日まで入力</t>
        </r>
        <r>
          <rPr>
            <sz val="9"/>
            <color indexed="81"/>
            <rFont val="MS P ゴシック"/>
            <family val="3"/>
            <charset val="128"/>
          </rPr>
          <t>。</t>
        </r>
      </text>
    </comment>
    <comment ref="D41" authorId="0" shapeId="0" xr:uid="{8D93FB7D-39A2-4340-A20C-94FF623B6DDF}">
      <text>
        <r>
          <rPr>
            <b/>
            <sz val="9"/>
            <color indexed="81"/>
            <rFont val="MS P ゴシック"/>
            <family val="3"/>
            <charset val="128"/>
          </rPr>
          <t>必ず日まで入力</t>
        </r>
        <r>
          <rPr>
            <sz val="9"/>
            <color indexed="81"/>
            <rFont val="MS P ゴシック"/>
            <family val="3"/>
            <charset val="128"/>
          </rPr>
          <t>。</t>
        </r>
      </text>
    </comment>
    <comment ref="G41" authorId="0" shapeId="0" xr:uid="{504E6695-741A-47A9-B68E-829C7C6299D3}">
      <text>
        <r>
          <rPr>
            <b/>
            <sz val="9"/>
            <color indexed="81"/>
            <rFont val="MS P ゴシック"/>
            <family val="3"/>
            <charset val="128"/>
          </rPr>
          <t>⑬経歴区分を入力すると選択肢が表示されます。</t>
        </r>
      </text>
    </comment>
    <comment ref="H41" authorId="0" shapeId="0" xr:uid="{C8A6E1A8-4A63-4614-80FF-08E8442FB7FA}">
      <text>
        <r>
          <rPr>
            <b/>
            <sz val="9"/>
            <color indexed="81"/>
            <rFont val="MS P ゴシック"/>
            <family val="3"/>
            <charset val="128"/>
          </rPr>
          <t>①任用種別が養護講師、栄養講師、学校事務のうち該当する経歴行のみ選択。</t>
        </r>
      </text>
    </comment>
    <comment ref="I41" authorId="0" shapeId="0" xr:uid="{CE0E0D8D-0FFB-4064-938B-A949BB9EACD9}">
      <text>
        <r>
          <rPr>
            <b/>
            <sz val="9"/>
            <color indexed="81"/>
            <rFont val="MS P ゴシック"/>
            <family val="3"/>
            <charset val="128"/>
          </rPr>
          <t>⑬経歴区分が国公立・私立教員、公務員の場合のみ該当するものを選択。</t>
        </r>
      </text>
    </comment>
    <comment ref="C42" authorId="0" shapeId="0" xr:uid="{3933EB8C-8C08-40C8-A12E-A894EC8A2A1F}">
      <text>
        <r>
          <rPr>
            <b/>
            <sz val="9"/>
            <color indexed="81"/>
            <rFont val="MS P ゴシック"/>
            <family val="3"/>
            <charset val="128"/>
          </rPr>
          <t>必ず日まで入力</t>
        </r>
        <r>
          <rPr>
            <sz val="9"/>
            <color indexed="81"/>
            <rFont val="MS P ゴシック"/>
            <family val="3"/>
            <charset val="128"/>
          </rPr>
          <t>。</t>
        </r>
      </text>
    </comment>
    <comment ref="D42" authorId="0" shapeId="0" xr:uid="{D51C94B8-1D48-4F4B-B16C-87BF1383C0D8}">
      <text>
        <r>
          <rPr>
            <b/>
            <sz val="9"/>
            <color indexed="81"/>
            <rFont val="MS P ゴシック"/>
            <family val="3"/>
            <charset val="128"/>
          </rPr>
          <t>必ず日まで入力</t>
        </r>
        <r>
          <rPr>
            <sz val="9"/>
            <color indexed="81"/>
            <rFont val="MS P ゴシック"/>
            <family val="3"/>
            <charset val="128"/>
          </rPr>
          <t>。</t>
        </r>
      </text>
    </comment>
    <comment ref="G42" authorId="0" shapeId="0" xr:uid="{2B325953-0829-470F-AFB5-EFA7AACC111C}">
      <text>
        <r>
          <rPr>
            <b/>
            <sz val="9"/>
            <color indexed="81"/>
            <rFont val="MS P ゴシック"/>
            <family val="3"/>
            <charset val="128"/>
          </rPr>
          <t>⑬経歴区分を入力すると選択肢が表示されます。</t>
        </r>
      </text>
    </comment>
    <comment ref="H42" authorId="0" shapeId="0" xr:uid="{1F184C90-144F-4FCD-B7EB-DF4EC55ED283}">
      <text>
        <r>
          <rPr>
            <b/>
            <sz val="9"/>
            <color indexed="81"/>
            <rFont val="MS P ゴシック"/>
            <family val="3"/>
            <charset val="128"/>
          </rPr>
          <t>①任用種別が養護講師、栄養講師、学校事務のうち該当する経歴行のみ選択。</t>
        </r>
      </text>
    </comment>
    <comment ref="I42" authorId="0" shapeId="0" xr:uid="{24562DFA-093A-4E5C-971F-9196230E28BF}">
      <text>
        <r>
          <rPr>
            <b/>
            <sz val="9"/>
            <color indexed="81"/>
            <rFont val="MS P ゴシック"/>
            <family val="3"/>
            <charset val="128"/>
          </rPr>
          <t>⑬経歴区分が国公立・私立教員、公務員の場合のみ該当するものを選択。</t>
        </r>
      </text>
    </comment>
    <comment ref="C43" authorId="0" shapeId="0" xr:uid="{C65C6132-53B3-4DF3-BF3D-F0A7A57A6282}">
      <text>
        <r>
          <rPr>
            <b/>
            <sz val="9"/>
            <color indexed="81"/>
            <rFont val="MS P ゴシック"/>
            <family val="3"/>
            <charset val="128"/>
          </rPr>
          <t>必ず日まで入力</t>
        </r>
        <r>
          <rPr>
            <sz val="9"/>
            <color indexed="81"/>
            <rFont val="MS P ゴシック"/>
            <family val="3"/>
            <charset val="128"/>
          </rPr>
          <t>。</t>
        </r>
      </text>
    </comment>
    <comment ref="D43" authorId="0" shapeId="0" xr:uid="{D721372B-1C3C-4C3D-A820-EA9253468F54}">
      <text>
        <r>
          <rPr>
            <b/>
            <sz val="9"/>
            <color indexed="81"/>
            <rFont val="MS P ゴシック"/>
            <family val="3"/>
            <charset val="128"/>
          </rPr>
          <t>必ず日まで入力</t>
        </r>
        <r>
          <rPr>
            <sz val="9"/>
            <color indexed="81"/>
            <rFont val="MS P ゴシック"/>
            <family val="3"/>
            <charset val="128"/>
          </rPr>
          <t>。</t>
        </r>
      </text>
    </comment>
    <comment ref="G43" authorId="0" shapeId="0" xr:uid="{B3C2D2A8-55C6-4292-9493-C07B509BAACD}">
      <text>
        <r>
          <rPr>
            <b/>
            <sz val="9"/>
            <color indexed="81"/>
            <rFont val="MS P ゴシック"/>
            <family val="3"/>
            <charset val="128"/>
          </rPr>
          <t>⑬経歴区分を入力すると選択肢が表示されます。</t>
        </r>
      </text>
    </comment>
    <comment ref="H43" authorId="0" shapeId="0" xr:uid="{C6923FE1-5E80-4398-945F-A7443EB3D005}">
      <text>
        <r>
          <rPr>
            <b/>
            <sz val="9"/>
            <color indexed="81"/>
            <rFont val="MS P ゴシック"/>
            <family val="3"/>
            <charset val="128"/>
          </rPr>
          <t>①任用種別が養護講師、栄養講師、学校事務のうち該当する経歴行のみ選択。</t>
        </r>
      </text>
    </comment>
    <comment ref="I43" authorId="0" shapeId="0" xr:uid="{5EC802CF-C26F-47E6-8888-CAA7E71C8F4B}">
      <text>
        <r>
          <rPr>
            <b/>
            <sz val="9"/>
            <color indexed="81"/>
            <rFont val="MS P ゴシック"/>
            <family val="3"/>
            <charset val="128"/>
          </rPr>
          <t>⑬経歴区分が国公立・私立教員、公務員の場合のみ該当するものを選択。</t>
        </r>
      </text>
    </comment>
    <comment ref="C44" authorId="0" shapeId="0" xr:uid="{E44055F9-C5D4-49C3-A26A-17C96485A11D}">
      <text>
        <r>
          <rPr>
            <b/>
            <sz val="9"/>
            <color indexed="81"/>
            <rFont val="MS P ゴシック"/>
            <family val="3"/>
            <charset val="128"/>
          </rPr>
          <t>必ず日まで入力</t>
        </r>
        <r>
          <rPr>
            <sz val="9"/>
            <color indexed="81"/>
            <rFont val="MS P ゴシック"/>
            <family val="3"/>
            <charset val="128"/>
          </rPr>
          <t>。</t>
        </r>
      </text>
    </comment>
    <comment ref="D44" authorId="0" shapeId="0" xr:uid="{95B126F3-6C96-41D9-8396-EE8935373079}">
      <text>
        <r>
          <rPr>
            <b/>
            <sz val="9"/>
            <color indexed="81"/>
            <rFont val="MS P ゴシック"/>
            <family val="3"/>
            <charset val="128"/>
          </rPr>
          <t>必ず日まで入力</t>
        </r>
        <r>
          <rPr>
            <sz val="9"/>
            <color indexed="81"/>
            <rFont val="MS P ゴシック"/>
            <family val="3"/>
            <charset val="128"/>
          </rPr>
          <t>。</t>
        </r>
      </text>
    </comment>
    <comment ref="G44" authorId="0" shapeId="0" xr:uid="{7A5916D1-FD49-4E74-A5AE-B0242BE4CEB0}">
      <text>
        <r>
          <rPr>
            <b/>
            <sz val="9"/>
            <color indexed="81"/>
            <rFont val="MS P ゴシック"/>
            <family val="3"/>
            <charset val="128"/>
          </rPr>
          <t>⑬経歴区分を入力すると選択肢が表示されます。</t>
        </r>
      </text>
    </comment>
    <comment ref="H44" authorId="0" shapeId="0" xr:uid="{5CC88752-AECD-40D5-BE67-C88DE4821E8A}">
      <text>
        <r>
          <rPr>
            <b/>
            <sz val="9"/>
            <color indexed="81"/>
            <rFont val="MS P ゴシック"/>
            <family val="3"/>
            <charset val="128"/>
          </rPr>
          <t>①任用種別が養護講師、栄養講師、学校事務のうち該当する経歴行のみ選択。</t>
        </r>
      </text>
    </comment>
    <comment ref="I44" authorId="0" shapeId="0" xr:uid="{4EA4E346-8BE1-4006-8527-DDD26496CD44}">
      <text>
        <r>
          <rPr>
            <b/>
            <sz val="9"/>
            <color indexed="81"/>
            <rFont val="MS P ゴシック"/>
            <family val="3"/>
            <charset val="128"/>
          </rPr>
          <t>⑬経歴区分が国公立・私立教員、公務員の場合のみ該当するものを選択。</t>
        </r>
      </text>
    </comment>
    <comment ref="C45" authorId="0" shapeId="0" xr:uid="{A8E381DC-7243-41D6-86B4-E56CC1979E18}">
      <text>
        <r>
          <rPr>
            <b/>
            <sz val="9"/>
            <color indexed="81"/>
            <rFont val="MS P ゴシック"/>
            <family val="3"/>
            <charset val="128"/>
          </rPr>
          <t>必ず日まで入力</t>
        </r>
        <r>
          <rPr>
            <sz val="9"/>
            <color indexed="81"/>
            <rFont val="MS P ゴシック"/>
            <family val="3"/>
            <charset val="128"/>
          </rPr>
          <t>。</t>
        </r>
      </text>
    </comment>
    <comment ref="D45" authorId="0" shapeId="0" xr:uid="{444C3C87-DBCA-458A-9EFE-30A7F70D6E39}">
      <text>
        <r>
          <rPr>
            <b/>
            <sz val="9"/>
            <color indexed="81"/>
            <rFont val="MS P ゴシック"/>
            <family val="3"/>
            <charset val="128"/>
          </rPr>
          <t>必ず日まで入力</t>
        </r>
        <r>
          <rPr>
            <sz val="9"/>
            <color indexed="81"/>
            <rFont val="MS P ゴシック"/>
            <family val="3"/>
            <charset val="128"/>
          </rPr>
          <t>。</t>
        </r>
      </text>
    </comment>
    <comment ref="G45" authorId="0" shapeId="0" xr:uid="{4E235882-7322-4B47-A5A3-59D4567606C6}">
      <text>
        <r>
          <rPr>
            <b/>
            <sz val="9"/>
            <color indexed="81"/>
            <rFont val="MS P ゴシック"/>
            <family val="3"/>
            <charset val="128"/>
          </rPr>
          <t>⑬経歴区分を入力すると選択肢が表示されます。</t>
        </r>
      </text>
    </comment>
    <comment ref="H45" authorId="0" shapeId="0" xr:uid="{ED09D4DB-2081-4DC5-9971-47E323661E57}">
      <text>
        <r>
          <rPr>
            <b/>
            <sz val="9"/>
            <color indexed="81"/>
            <rFont val="MS P ゴシック"/>
            <family val="3"/>
            <charset val="128"/>
          </rPr>
          <t>①任用種別が養護講師、栄養講師、学校事務のうち該当する経歴行のみ選択。</t>
        </r>
      </text>
    </comment>
    <comment ref="I45" authorId="0" shapeId="0" xr:uid="{0709297B-7F84-4107-8099-45DA32BCA4F3}">
      <text>
        <r>
          <rPr>
            <b/>
            <sz val="9"/>
            <color indexed="81"/>
            <rFont val="MS P ゴシック"/>
            <family val="3"/>
            <charset val="128"/>
          </rPr>
          <t>⑬経歴区分が国公立・私立教員、公務員の場合のみ該当するものを選択。</t>
        </r>
      </text>
    </comment>
    <comment ref="C46" authorId="0" shapeId="0" xr:uid="{BEB94738-F88D-4AEA-8A07-AE62513CFA69}">
      <text>
        <r>
          <rPr>
            <b/>
            <sz val="9"/>
            <color indexed="81"/>
            <rFont val="MS P ゴシック"/>
            <family val="3"/>
            <charset val="128"/>
          </rPr>
          <t>必ず日まで入力</t>
        </r>
        <r>
          <rPr>
            <sz val="9"/>
            <color indexed="81"/>
            <rFont val="MS P ゴシック"/>
            <family val="3"/>
            <charset val="128"/>
          </rPr>
          <t>。</t>
        </r>
      </text>
    </comment>
    <comment ref="D46" authorId="0" shapeId="0" xr:uid="{84846E15-8D03-4401-88F9-B93D710B6CCD}">
      <text>
        <r>
          <rPr>
            <b/>
            <sz val="9"/>
            <color indexed="81"/>
            <rFont val="MS P ゴシック"/>
            <family val="3"/>
            <charset val="128"/>
          </rPr>
          <t>必ず日まで入力</t>
        </r>
        <r>
          <rPr>
            <sz val="9"/>
            <color indexed="81"/>
            <rFont val="MS P ゴシック"/>
            <family val="3"/>
            <charset val="128"/>
          </rPr>
          <t>。</t>
        </r>
      </text>
    </comment>
    <comment ref="G46" authorId="0" shapeId="0" xr:uid="{F6CD6811-8074-4989-BCBC-7CB9081F4059}">
      <text>
        <r>
          <rPr>
            <b/>
            <sz val="9"/>
            <color indexed="81"/>
            <rFont val="MS P ゴシック"/>
            <family val="3"/>
            <charset val="128"/>
          </rPr>
          <t>⑬経歴区分を入力すると選択肢が表示されます。</t>
        </r>
      </text>
    </comment>
    <comment ref="H46" authorId="0" shapeId="0" xr:uid="{09958B46-FD94-4D4F-998B-68D7C3AD11CA}">
      <text>
        <r>
          <rPr>
            <b/>
            <sz val="9"/>
            <color indexed="81"/>
            <rFont val="MS P ゴシック"/>
            <family val="3"/>
            <charset val="128"/>
          </rPr>
          <t>①任用種別が養護講師、栄養講師、学校事務のうち該当する経歴行のみ選択。</t>
        </r>
      </text>
    </comment>
    <comment ref="I46" authorId="0" shapeId="0" xr:uid="{60FD127B-51C9-4A51-8DE5-52F0E5F624C2}">
      <text>
        <r>
          <rPr>
            <b/>
            <sz val="9"/>
            <color indexed="81"/>
            <rFont val="MS P ゴシック"/>
            <family val="3"/>
            <charset val="128"/>
          </rPr>
          <t>⑬経歴区分が国公立・私立教員、公務員の場合のみ該当するものを選択。</t>
        </r>
      </text>
    </comment>
    <comment ref="C47" authorId="0" shapeId="0" xr:uid="{9C9A7B09-35BD-43CD-B6C4-1DBA5CFB08F8}">
      <text>
        <r>
          <rPr>
            <b/>
            <sz val="9"/>
            <color indexed="81"/>
            <rFont val="MS P ゴシック"/>
            <family val="3"/>
            <charset val="128"/>
          </rPr>
          <t>必ず日まで入力</t>
        </r>
        <r>
          <rPr>
            <sz val="9"/>
            <color indexed="81"/>
            <rFont val="MS P ゴシック"/>
            <family val="3"/>
            <charset val="128"/>
          </rPr>
          <t>。</t>
        </r>
      </text>
    </comment>
    <comment ref="D47" authorId="0" shapeId="0" xr:uid="{52C820E0-BE9A-45C2-BA57-81BC1AFD0E47}">
      <text>
        <r>
          <rPr>
            <b/>
            <sz val="9"/>
            <color indexed="81"/>
            <rFont val="MS P ゴシック"/>
            <family val="3"/>
            <charset val="128"/>
          </rPr>
          <t>必ず日まで入力</t>
        </r>
        <r>
          <rPr>
            <sz val="9"/>
            <color indexed="81"/>
            <rFont val="MS P ゴシック"/>
            <family val="3"/>
            <charset val="128"/>
          </rPr>
          <t>。</t>
        </r>
      </text>
    </comment>
    <comment ref="G47" authorId="0" shapeId="0" xr:uid="{C0D195A0-4AB4-41CA-8D9C-0D599C2D4594}">
      <text>
        <r>
          <rPr>
            <b/>
            <sz val="9"/>
            <color indexed="81"/>
            <rFont val="MS P ゴシック"/>
            <family val="3"/>
            <charset val="128"/>
          </rPr>
          <t>⑬経歴区分を入力すると選択肢が表示されます。</t>
        </r>
      </text>
    </comment>
    <comment ref="H47" authorId="0" shapeId="0" xr:uid="{80475FCC-AE94-47CF-979D-6010C579C729}">
      <text>
        <r>
          <rPr>
            <b/>
            <sz val="9"/>
            <color indexed="81"/>
            <rFont val="MS P ゴシック"/>
            <family val="3"/>
            <charset val="128"/>
          </rPr>
          <t>①任用種別が養護講師、栄養講師、学校事務のうち該当する経歴行のみ選択。</t>
        </r>
      </text>
    </comment>
    <comment ref="I47" authorId="0" shapeId="0" xr:uid="{A3B839F7-6CE0-4192-AD82-EAC2C2044BA8}">
      <text>
        <r>
          <rPr>
            <b/>
            <sz val="9"/>
            <color indexed="81"/>
            <rFont val="MS P ゴシック"/>
            <family val="3"/>
            <charset val="128"/>
          </rPr>
          <t>⑬経歴区分が国公立・私立教員、公務員の場合のみ該当するものを選択。</t>
        </r>
      </text>
    </comment>
    <comment ref="C48" authorId="0" shapeId="0" xr:uid="{33964130-FD76-47AF-A1CA-786671F42A53}">
      <text>
        <r>
          <rPr>
            <b/>
            <sz val="9"/>
            <color indexed="81"/>
            <rFont val="MS P ゴシック"/>
            <family val="3"/>
            <charset val="128"/>
          </rPr>
          <t>必ず日まで入力</t>
        </r>
        <r>
          <rPr>
            <sz val="9"/>
            <color indexed="81"/>
            <rFont val="MS P ゴシック"/>
            <family val="3"/>
            <charset val="128"/>
          </rPr>
          <t>。</t>
        </r>
      </text>
    </comment>
    <comment ref="D48" authorId="0" shapeId="0" xr:uid="{77C6BE52-1A05-4225-B1BA-8C66C0B8F5B1}">
      <text>
        <r>
          <rPr>
            <b/>
            <sz val="9"/>
            <color indexed="81"/>
            <rFont val="MS P ゴシック"/>
            <family val="3"/>
            <charset val="128"/>
          </rPr>
          <t>必ず日まで入力</t>
        </r>
        <r>
          <rPr>
            <sz val="9"/>
            <color indexed="81"/>
            <rFont val="MS P ゴシック"/>
            <family val="3"/>
            <charset val="128"/>
          </rPr>
          <t>。</t>
        </r>
      </text>
    </comment>
    <comment ref="G48" authorId="0" shapeId="0" xr:uid="{016EAFA7-3A11-4428-BC0A-46012E6707D5}">
      <text>
        <r>
          <rPr>
            <b/>
            <sz val="9"/>
            <color indexed="81"/>
            <rFont val="MS P ゴシック"/>
            <family val="3"/>
            <charset val="128"/>
          </rPr>
          <t>⑬経歴区分を入力すると選択肢が表示されます。</t>
        </r>
      </text>
    </comment>
    <comment ref="H48" authorId="0" shapeId="0" xr:uid="{89B3874D-0354-4E27-AC97-2CF0833B2618}">
      <text>
        <r>
          <rPr>
            <b/>
            <sz val="9"/>
            <color indexed="81"/>
            <rFont val="MS P ゴシック"/>
            <family val="3"/>
            <charset val="128"/>
          </rPr>
          <t>①任用種別が養護講師、栄養講師、学校事務のうち該当する経歴行のみ選択。</t>
        </r>
      </text>
    </comment>
    <comment ref="I48" authorId="0" shapeId="0" xr:uid="{4472A154-CAFA-4E73-894E-6B6403D12CC2}">
      <text>
        <r>
          <rPr>
            <b/>
            <sz val="9"/>
            <color indexed="81"/>
            <rFont val="MS P ゴシック"/>
            <family val="3"/>
            <charset val="128"/>
          </rPr>
          <t>⑬経歴区分が国公立・私立教員、公務員の場合のみ該当するものを選択。</t>
        </r>
      </text>
    </comment>
    <comment ref="C49" authorId="0" shapeId="0" xr:uid="{016FE08F-2B43-4AAD-9F6B-78E03AF0C5B2}">
      <text>
        <r>
          <rPr>
            <b/>
            <sz val="9"/>
            <color indexed="81"/>
            <rFont val="MS P ゴシック"/>
            <family val="3"/>
            <charset val="128"/>
          </rPr>
          <t>必ず日まで入力</t>
        </r>
        <r>
          <rPr>
            <sz val="9"/>
            <color indexed="81"/>
            <rFont val="MS P ゴシック"/>
            <family val="3"/>
            <charset val="128"/>
          </rPr>
          <t>。</t>
        </r>
      </text>
    </comment>
    <comment ref="D49" authorId="0" shapeId="0" xr:uid="{7AA2A058-8423-4CD2-98DE-4710D3B8121C}">
      <text>
        <r>
          <rPr>
            <b/>
            <sz val="9"/>
            <color indexed="81"/>
            <rFont val="MS P ゴシック"/>
            <family val="3"/>
            <charset val="128"/>
          </rPr>
          <t>必ず日まで入力</t>
        </r>
        <r>
          <rPr>
            <sz val="9"/>
            <color indexed="81"/>
            <rFont val="MS P ゴシック"/>
            <family val="3"/>
            <charset val="128"/>
          </rPr>
          <t>。</t>
        </r>
      </text>
    </comment>
    <comment ref="G49" authorId="0" shapeId="0" xr:uid="{820F7AE9-7A7A-45FD-92E0-7CA4C81B5D2E}">
      <text>
        <r>
          <rPr>
            <b/>
            <sz val="9"/>
            <color indexed="81"/>
            <rFont val="MS P ゴシック"/>
            <family val="3"/>
            <charset val="128"/>
          </rPr>
          <t>⑬経歴区分を入力すると選択肢が表示されます。</t>
        </r>
      </text>
    </comment>
    <comment ref="H49" authorId="0" shapeId="0" xr:uid="{2C57AA13-F9F0-4FBF-9FB6-247F63845BCA}">
      <text>
        <r>
          <rPr>
            <b/>
            <sz val="9"/>
            <color indexed="81"/>
            <rFont val="MS P ゴシック"/>
            <family val="3"/>
            <charset val="128"/>
          </rPr>
          <t>①任用種別が養護講師、栄養講師、学校事務のうち該当する経歴行のみ選択。</t>
        </r>
      </text>
    </comment>
    <comment ref="I49" authorId="0" shapeId="0" xr:uid="{ED69D848-D991-4668-88E5-C9C53696CA38}">
      <text>
        <r>
          <rPr>
            <b/>
            <sz val="9"/>
            <color indexed="81"/>
            <rFont val="MS P ゴシック"/>
            <family val="3"/>
            <charset val="128"/>
          </rPr>
          <t>⑬経歴区分が国公立・私立教員、公務員の場合のみ該当するものを選択。</t>
        </r>
      </text>
    </comment>
    <comment ref="C50" authorId="0" shapeId="0" xr:uid="{9491483E-A001-4796-80AF-B2FAFC79366A}">
      <text>
        <r>
          <rPr>
            <b/>
            <sz val="9"/>
            <color indexed="81"/>
            <rFont val="MS P ゴシック"/>
            <family val="3"/>
            <charset val="128"/>
          </rPr>
          <t>必ず日まで入力</t>
        </r>
        <r>
          <rPr>
            <sz val="9"/>
            <color indexed="81"/>
            <rFont val="MS P ゴシック"/>
            <family val="3"/>
            <charset val="128"/>
          </rPr>
          <t>。</t>
        </r>
      </text>
    </comment>
    <comment ref="D50" authorId="0" shapeId="0" xr:uid="{B0C5EED7-2F6E-4936-B178-A3CD75D4EF8C}">
      <text>
        <r>
          <rPr>
            <b/>
            <sz val="9"/>
            <color indexed="81"/>
            <rFont val="MS P ゴシック"/>
            <family val="3"/>
            <charset val="128"/>
          </rPr>
          <t>必ず日まで入力</t>
        </r>
        <r>
          <rPr>
            <sz val="9"/>
            <color indexed="81"/>
            <rFont val="MS P ゴシック"/>
            <family val="3"/>
            <charset val="128"/>
          </rPr>
          <t>。</t>
        </r>
      </text>
    </comment>
    <comment ref="G50" authorId="0" shapeId="0" xr:uid="{3A0CBB4A-C99B-4861-9234-FEDE6D810753}">
      <text>
        <r>
          <rPr>
            <b/>
            <sz val="9"/>
            <color indexed="81"/>
            <rFont val="MS P ゴシック"/>
            <family val="3"/>
            <charset val="128"/>
          </rPr>
          <t>⑬経歴区分を入力すると選択肢が表示されます。</t>
        </r>
      </text>
    </comment>
    <comment ref="H50" authorId="0" shapeId="0" xr:uid="{6A729D06-EE9E-451F-9B5B-913DAEF493FC}">
      <text>
        <r>
          <rPr>
            <b/>
            <sz val="9"/>
            <color indexed="81"/>
            <rFont val="MS P ゴシック"/>
            <family val="3"/>
            <charset val="128"/>
          </rPr>
          <t>①任用種別が養護講師、栄養講師、学校事務のうち該当する経歴行のみ選択。</t>
        </r>
      </text>
    </comment>
    <comment ref="I50" authorId="0" shapeId="0" xr:uid="{22A1176A-6F9F-4626-8CE9-FE9D0770FC24}">
      <text>
        <r>
          <rPr>
            <b/>
            <sz val="9"/>
            <color indexed="81"/>
            <rFont val="MS P ゴシック"/>
            <family val="3"/>
            <charset val="128"/>
          </rPr>
          <t>⑬経歴区分が国公立・私立教員、公務員の場合のみ該当するものを選択。</t>
        </r>
      </text>
    </comment>
    <comment ref="C51" authorId="0" shapeId="0" xr:uid="{286F0223-F6BA-43BA-9094-875DC5BCA303}">
      <text>
        <r>
          <rPr>
            <b/>
            <sz val="9"/>
            <color indexed="81"/>
            <rFont val="MS P ゴシック"/>
            <family val="3"/>
            <charset val="128"/>
          </rPr>
          <t>必ず日まで入力</t>
        </r>
        <r>
          <rPr>
            <sz val="9"/>
            <color indexed="81"/>
            <rFont val="MS P ゴシック"/>
            <family val="3"/>
            <charset val="128"/>
          </rPr>
          <t>。</t>
        </r>
      </text>
    </comment>
    <comment ref="D51" authorId="0" shapeId="0" xr:uid="{1D4A4753-0F49-4FE8-90AC-971155214DC1}">
      <text>
        <r>
          <rPr>
            <b/>
            <sz val="9"/>
            <color indexed="81"/>
            <rFont val="MS P ゴシック"/>
            <family val="3"/>
            <charset val="128"/>
          </rPr>
          <t>必ず日まで入力</t>
        </r>
        <r>
          <rPr>
            <sz val="9"/>
            <color indexed="81"/>
            <rFont val="MS P ゴシック"/>
            <family val="3"/>
            <charset val="128"/>
          </rPr>
          <t>。</t>
        </r>
      </text>
    </comment>
    <comment ref="G51" authorId="0" shapeId="0" xr:uid="{684D72EF-99A7-44FD-8EFB-3CD726231239}">
      <text>
        <r>
          <rPr>
            <b/>
            <sz val="9"/>
            <color indexed="81"/>
            <rFont val="MS P ゴシック"/>
            <family val="3"/>
            <charset val="128"/>
          </rPr>
          <t>⑬経歴区分を入力すると選択肢が表示されます。</t>
        </r>
      </text>
    </comment>
    <comment ref="H51" authorId="0" shapeId="0" xr:uid="{C6B66570-209A-4CD8-B24A-6260FC790EDE}">
      <text>
        <r>
          <rPr>
            <b/>
            <sz val="9"/>
            <color indexed="81"/>
            <rFont val="MS P ゴシック"/>
            <family val="3"/>
            <charset val="128"/>
          </rPr>
          <t>①任用種別が養護講師、栄養講師、学校事務のうち該当する経歴行のみ選択。</t>
        </r>
      </text>
    </comment>
    <comment ref="I51" authorId="0" shapeId="0" xr:uid="{12D0620A-A5BB-4B53-80D0-85EEAFD285AA}">
      <text>
        <r>
          <rPr>
            <b/>
            <sz val="9"/>
            <color indexed="81"/>
            <rFont val="MS P ゴシック"/>
            <family val="3"/>
            <charset val="128"/>
          </rPr>
          <t>⑬経歴区分が国公立・私立教員、公務員の場合のみ該当するものを選択。</t>
        </r>
      </text>
    </comment>
    <comment ref="C52" authorId="0" shapeId="0" xr:uid="{2459CD6A-F02E-4D2C-996A-0EA7514118CC}">
      <text>
        <r>
          <rPr>
            <b/>
            <sz val="9"/>
            <color indexed="81"/>
            <rFont val="MS P ゴシック"/>
            <family val="3"/>
            <charset val="128"/>
          </rPr>
          <t>必ず日まで入力</t>
        </r>
        <r>
          <rPr>
            <sz val="9"/>
            <color indexed="81"/>
            <rFont val="MS P ゴシック"/>
            <family val="3"/>
            <charset val="128"/>
          </rPr>
          <t>。</t>
        </r>
      </text>
    </comment>
    <comment ref="D52" authorId="0" shapeId="0" xr:uid="{FDA221C0-B2AD-47BD-9D73-F6AD6F06820A}">
      <text>
        <r>
          <rPr>
            <b/>
            <sz val="9"/>
            <color indexed="81"/>
            <rFont val="MS P ゴシック"/>
            <family val="3"/>
            <charset val="128"/>
          </rPr>
          <t>必ず日まで入力</t>
        </r>
        <r>
          <rPr>
            <sz val="9"/>
            <color indexed="81"/>
            <rFont val="MS P ゴシック"/>
            <family val="3"/>
            <charset val="128"/>
          </rPr>
          <t>。</t>
        </r>
      </text>
    </comment>
    <comment ref="G52" authorId="0" shapeId="0" xr:uid="{0F23FEC6-92C7-4FA1-9646-1F1FEC5E76B0}">
      <text>
        <r>
          <rPr>
            <b/>
            <sz val="9"/>
            <color indexed="81"/>
            <rFont val="MS P ゴシック"/>
            <family val="3"/>
            <charset val="128"/>
          </rPr>
          <t>⑬経歴区分を入力すると選択肢が表示されます。</t>
        </r>
      </text>
    </comment>
    <comment ref="H52" authorId="0" shapeId="0" xr:uid="{2734FA5B-DC02-4BBE-857B-E6894B7AE6F1}">
      <text>
        <r>
          <rPr>
            <b/>
            <sz val="9"/>
            <color indexed="81"/>
            <rFont val="MS P ゴシック"/>
            <family val="3"/>
            <charset val="128"/>
          </rPr>
          <t>①任用種別が養護講師、栄養講師、学校事務のうち該当する経歴行のみ選択。</t>
        </r>
      </text>
    </comment>
    <comment ref="I52" authorId="0" shapeId="0" xr:uid="{B775DF48-8D0E-48F6-AA1B-6F0A5C18232F}">
      <text>
        <r>
          <rPr>
            <b/>
            <sz val="9"/>
            <color indexed="81"/>
            <rFont val="MS P ゴシック"/>
            <family val="3"/>
            <charset val="128"/>
          </rPr>
          <t>⑬経歴区分が国公立・私立教員、公務員の場合のみ該当するものを選択。</t>
        </r>
      </text>
    </comment>
    <comment ref="C53" authorId="0" shapeId="0" xr:uid="{CB04EABD-FE1D-4460-83E6-F8AE4061AE84}">
      <text>
        <r>
          <rPr>
            <b/>
            <sz val="9"/>
            <color indexed="81"/>
            <rFont val="MS P ゴシック"/>
            <family val="3"/>
            <charset val="128"/>
          </rPr>
          <t>必ず日まで入力</t>
        </r>
        <r>
          <rPr>
            <sz val="9"/>
            <color indexed="81"/>
            <rFont val="MS P ゴシック"/>
            <family val="3"/>
            <charset val="128"/>
          </rPr>
          <t>。</t>
        </r>
      </text>
    </comment>
    <comment ref="D53" authorId="0" shapeId="0" xr:uid="{12DD669E-72DD-48E7-85EF-B9F1087F72E4}">
      <text>
        <r>
          <rPr>
            <b/>
            <sz val="9"/>
            <color indexed="81"/>
            <rFont val="MS P ゴシック"/>
            <family val="3"/>
            <charset val="128"/>
          </rPr>
          <t>必ず日まで入力</t>
        </r>
        <r>
          <rPr>
            <sz val="9"/>
            <color indexed="81"/>
            <rFont val="MS P ゴシック"/>
            <family val="3"/>
            <charset val="128"/>
          </rPr>
          <t>。</t>
        </r>
      </text>
    </comment>
    <comment ref="G53" authorId="0" shapeId="0" xr:uid="{7AE48FBD-CF3E-428F-BBA4-D115FAF687DD}">
      <text>
        <r>
          <rPr>
            <b/>
            <sz val="9"/>
            <color indexed="81"/>
            <rFont val="MS P ゴシック"/>
            <family val="3"/>
            <charset val="128"/>
          </rPr>
          <t>⑬経歴区分を入力すると選択肢が表示されます。</t>
        </r>
      </text>
    </comment>
    <comment ref="H53" authorId="0" shapeId="0" xr:uid="{D16DE56A-5A5C-4138-80D0-55C51904C055}">
      <text>
        <r>
          <rPr>
            <b/>
            <sz val="9"/>
            <color indexed="81"/>
            <rFont val="MS P ゴシック"/>
            <family val="3"/>
            <charset val="128"/>
          </rPr>
          <t>①任用種別が養護講師、栄養講師、学校事務のうち該当する経歴行のみ選択。</t>
        </r>
      </text>
    </comment>
    <comment ref="I53" authorId="0" shapeId="0" xr:uid="{1CD1AD3D-9071-4504-9CBE-9EE205E1D225}">
      <text>
        <r>
          <rPr>
            <b/>
            <sz val="9"/>
            <color indexed="81"/>
            <rFont val="MS P ゴシック"/>
            <family val="3"/>
            <charset val="128"/>
          </rPr>
          <t>⑬経歴区分が国公立・私立教員、公務員の場合のみ該当するものを選択。</t>
        </r>
      </text>
    </comment>
    <comment ref="C54" authorId="0" shapeId="0" xr:uid="{C370587D-8CCF-44A2-B2B3-705FE65D86C7}">
      <text>
        <r>
          <rPr>
            <b/>
            <sz val="9"/>
            <color indexed="81"/>
            <rFont val="MS P ゴシック"/>
            <family val="3"/>
            <charset val="128"/>
          </rPr>
          <t>必ず日まで入力</t>
        </r>
        <r>
          <rPr>
            <sz val="9"/>
            <color indexed="81"/>
            <rFont val="MS P ゴシック"/>
            <family val="3"/>
            <charset val="128"/>
          </rPr>
          <t>。</t>
        </r>
      </text>
    </comment>
    <comment ref="D54" authorId="0" shapeId="0" xr:uid="{19D833D3-042D-4815-9C8C-C00FEB20127B}">
      <text>
        <r>
          <rPr>
            <b/>
            <sz val="9"/>
            <color indexed="81"/>
            <rFont val="MS P ゴシック"/>
            <family val="3"/>
            <charset val="128"/>
          </rPr>
          <t>必ず日まで入力</t>
        </r>
        <r>
          <rPr>
            <sz val="9"/>
            <color indexed="81"/>
            <rFont val="MS P ゴシック"/>
            <family val="3"/>
            <charset val="128"/>
          </rPr>
          <t>。</t>
        </r>
      </text>
    </comment>
    <comment ref="G54" authorId="0" shapeId="0" xr:uid="{4CFB03EE-E62C-4365-A5EC-26FCD763E379}">
      <text>
        <r>
          <rPr>
            <b/>
            <sz val="9"/>
            <color indexed="81"/>
            <rFont val="MS P ゴシック"/>
            <family val="3"/>
            <charset val="128"/>
          </rPr>
          <t>⑬経歴区分を入力すると選択肢が表示されます。</t>
        </r>
      </text>
    </comment>
    <comment ref="H54" authorId="0" shapeId="0" xr:uid="{3799A470-743A-440F-89F5-36C9B0BBAFB9}">
      <text>
        <r>
          <rPr>
            <b/>
            <sz val="9"/>
            <color indexed="81"/>
            <rFont val="MS P ゴシック"/>
            <family val="3"/>
            <charset val="128"/>
          </rPr>
          <t>①任用種別が養護講師、栄養講師、学校事務のうち該当する経歴行のみ選択。</t>
        </r>
      </text>
    </comment>
    <comment ref="I54" authorId="0" shapeId="0" xr:uid="{43E597D9-1E19-4CAD-85C3-025A72BD0442}">
      <text>
        <r>
          <rPr>
            <b/>
            <sz val="9"/>
            <color indexed="81"/>
            <rFont val="MS P ゴシック"/>
            <family val="3"/>
            <charset val="128"/>
          </rPr>
          <t>⑬経歴区分が国公立・私立教員、公務員の場合のみ該当するものを選択。</t>
        </r>
      </text>
    </comment>
    <comment ref="C55" authorId="0" shapeId="0" xr:uid="{B61E6266-B502-4F74-B642-1AB9272EC3AF}">
      <text>
        <r>
          <rPr>
            <b/>
            <sz val="9"/>
            <color indexed="81"/>
            <rFont val="MS P ゴシック"/>
            <family val="3"/>
            <charset val="128"/>
          </rPr>
          <t>必ず日まで入力</t>
        </r>
        <r>
          <rPr>
            <sz val="9"/>
            <color indexed="81"/>
            <rFont val="MS P ゴシック"/>
            <family val="3"/>
            <charset val="128"/>
          </rPr>
          <t>。</t>
        </r>
      </text>
    </comment>
    <comment ref="D55" authorId="0" shapeId="0" xr:uid="{5FA48DCF-B987-4DCC-8332-E422AFC91917}">
      <text>
        <r>
          <rPr>
            <b/>
            <sz val="9"/>
            <color indexed="81"/>
            <rFont val="MS P ゴシック"/>
            <family val="3"/>
            <charset val="128"/>
          </rPr>
          <t>必ず日まで入力</t>
        </r>
        <r>
          <rPr>
            <sz val="9"/>
            <color indexed="81"/>
            <rFont val="MS P ゴシック"/>
            <family val="3"/>
            <charset val="128"/>
          </rPr>
          <t>。</t>
        </r>
      </text>
    </comment>
    <comment ref="G55" authorId="0" shapeId="0" xr:uid="{61998B5D-DF49-49E5-AF95-6FB7F930B10E}">
      <text>
        <r>
          <rPr>
            <b/>
            <sz val="9"/>
            <color indexed="81"/>
            <rFont val="MS P ゴシック"/>
            <family val="3"/>
            <charset val="128"/>
          </rPr>
          <t>⑬経歴区分を入力すると選択肢が表示されます。</t>
        </r>
      </text>
    </comment>
    <comment ref="H55" authorId="0" shapeId="0" xr:uid="{31E1D121-1970-4E19-8DB9-C8C60BED7BAB}">
      <text>
        <r>
          <rPr>
            <b/>
            <sz val="9"/>
            <color indexed="81"/>
            <rFont val="MS P ゴシック"/>
            <family val="3"/>
            <charset val="128"/>
          </rPr>
          <t>①任用種別が養護講師、栄養講師、学校事務のうち該当する経歴行のみ選択。</t>
        </r>
      </text>
    </comment>
    <comment ref="I55" authorId="0" shapeId="0" xr:uid="{2EB40471-1014-4273-A296-6FEF54FA1F75}">
      <text>
        <r>
          <rPr>
            <b/>
            <sz val="9"/>
            <color indexed="81"/>
            <rFont val="MS P ゴシック"/>
            <family val="3"/>
            <charset val="128"/>
          </rPr>
          <t>⑬経歴区分が国公立・私立教員、公務員の場合のみ該当するものを選択。</t>
        </r>
      </text>
    </comment>
    <comment ref="C56" authorId="0" shapeId="0" xr:uid="{414CAAFF-D166-4C71-A4E7-BE66854683E2}">
      <text>
        <r>
          <rPr>
            <b/>
            <sz val="9"/>
            <color indexed="81"/>
            <rFont val="MS P ゴシック"/>
            <family val="3"/>
            <charset val="128"/>
          </rPr>
          <t>必ず日まで入力</t>
        </r>
        <r>
          <rPr>
            <sz val="9"/>
            <color indexed="81"/>
            <rFont val="MS P ゴシック"/>
            <family val="3"/>
            <charset val="128"/>
          </rPr>
          <t>。</t>
        </r>
      </text>
    </comment>
    <comment ref="D56" authorId="0" shapeId="0" xr:uid="{7AF78C6F-7257-4D6C-A06D-1D5D12F28791}">
      <text>
        <r>
          <rPr>
            <b/>
            <sz val="9"/>
            <color indexed="81"/>
            <rFont val="MS P ゴシック"/>
            <family val="3"/>
            <charset val="128"/>
          </rPr>
          <t>必ず日まで入力</t>
        </r>
        <r>
          <rPr>
            <sz val="9"/>
            <color indexed="81"/>
            <rFont val="MS P ゴシック"/>
            <family val="3"/>
            <charset val="128"/>
          </rPr>
          <t>。</t>
        </r>
      </text>
    </comment>
    <comment ref="G56" authorId="0" shapeId="0" xr:uid="{E163FB66-E1E1-425F-A7A7-C1631C6545FF}">
      <text>
        <r>
          <rPr>
            <b/>
            <sz val="9"/>
            <color indexed="81"/>
            <rFont val="MS P ゴシック"/>
            <family val="3"/>
            <charset val="128"/>
          </rPr>
          <t>⑬経歴区分を入力すると選択肢が表示されます。</t>
        </r>
      </text>
    </comment>
    <comment ref="H56" authorId="0" shapeId="0" xr:uid="{EF344597-B795-4B54-8241-18BE59682175}">
      <text>
        <r>
          <rPr>
            <b/>
            <sz val="9"/>
            <color indexed="81"/>
            <rFont val="MS P ゴシック"/>
            <family val="3"/>
            <charset val="128"/>
          </rPr>
          <t>①任用種別が養護講師、栄養講師、学校事務のうち該当する経歴行のみ選択。</t>
        </r>
      </text>
    </comment>
    <comment ref="I56" authorId="0" shapeId="0" xr:uid="{4944F5EC-B807-4206-8526-41BE80CD9FD0}">
      <text>
        <r>
          <rPr>
            <b/>
            <sz val="9"/>
            <color indexed="81"/>
            <rFont val="MS P ゴシック"/>
            <family val="3"/>
            <charset val="128"/>
          </rPr>
          <t>⑬経歴区分が国公立・私立教員、公務員の場合のみ該当するものを選択。</t>
        </r>
      </text>
    </comment>
    <comment ref="C57" authorId="0" shapeId="0" xr:uid="{BE17A086-17C2-46F6-8FF5-10FF95F162B7}">
      <text>
        <r>
          <rPr>
            <b/>
            <sz val="9"/>
            <color indexed="81"/>
            <rFont val="MS P ゴシック"/>
            <family val="3"/>
            <charset val="128"/>
          </rPr>
          <t>必ず日まで入力</t>
        </r>
        <r>
          <rPr>
            <sz val="9"/>
            <color indexed="81"/>
            <rFont val="MS P ゴシック"/>
            <family val="3"/>
            <charset val="128"/>
          </rPr>
          <t>。</t>
        </r>
      </text>
    </comment>
    <comment ref="D57" authorId="0" shapeId="0" xr:uid="{2EBB4DB0-3704-4F95-A1B5-E70578CDEBFF}">
      <text>
        <r>
          <rPr>
            <b/>
            <sz val="9"/>
            <color indexed="81"/>
            <rFont val="MS P ゴシック"/>
            <family val="3"/>
            <charset val="128"/>
          </rPr>
          <t>必ず日まで入力</t>
        </r>
        <r>
          <rPr>
            <sz val="9"/>
            <color indexed="81"/>
            <rFont val="MS P ゴシック"/>
            <family val="3"/>
            <charset val="128"/>
          </rPr>
          <t>。</t>
        </r>
      </text>
    </comment>
    <comment ref="G57" authorId="0" shapeId="0" xr:uid="{A2D9BCC5-EA69-4E83-90BE-EACF6C20D489}">
      <text>
        <r>
          <rPr>
            <b/>
            <sz val="9"/>
            <color indexed="81"/>
            <rFont val="MS P ゴシック"/>
            <family val="3"/>
            <charset val="128"/>
          </rPr>
          <t>⑬経歴区分を入力すると選択肢が表示されます。</t>
        </r>
      </text>
    </comment>
    <comment ref="H57" authorId="0" shapeId="0" xr:uid="{D117CF31-71CF-4AEB-AB9F-E3B22E4D3B31}">
      <text>
        <r>
          <rPr>
            <b/>
            <sz val="9"/>
            <color indexed="81"/>
            <rFont val="MS P ゴシック"/>
            <family val="3"/>
            <charset val="128"/>
          </rPr>
          <t>①任用種別が養護講師、栄養講師、学校事務のうち該当する経歴行のみ選択。</t>
        </r>
      </text>
    </comment>
    <comment ref="I57" authorId="0" shapeId="0" xr:uid="{4742AF13-720F-4B45-B14A-E46D2B688F77}">
      <text>
        <r>
          <rPr>
            <b/>
            <sz val="9"/>
            <color indexed="81"/>
            <rFont val="MS P ゴシック"/>
            <family val="3"/>
            <charset val="128"/>
          </rPr>
          <t>⑬経歴区分が国公立・私立教員、公務員の場合のみ該当するものを選択。</t>
        </r>
      </text>
    </comment>
    <comment ref="C58" authorId="0" shapeId="0" xr:uid="{D30A0C13-A49D-4DA5-BED4-7624A1933D8A}">
      <text>
        <r>
          <rPr>
            <b/>
            <sz val="9"/>
            <color indexed="81"/>
            <rFont val="MS P ゴシック"/>
            <family val="3"/>
            <charset val="128"/>
          </rPr>
          <t>必ず日まで入力</t>
        </r>
        <r>
          <rPr>
            <sz val="9"/>
            <color indexed="81"/>
            <rFont val="MS P ゴシック"/>
            <family val="3"/>
            <charset val="128"/>
          </rPr>
          <t>。</t>
        </r>
      </text>
    </comment>
    <comment ref="D58" authorId="0" shapeId="0" xr:uid="{5BE32E41-8774-4DEF-9CC3-2002B2361A9C}">
      <text>
        <r>
          <rPr>
            <b/>
            <sz val="9"/>
            <color indexed="81"/>
            <rFont val="MS P ゴシック"/>
            <family val="3"/>
            <charset val="128"/>
          </rPr>
          <t>必ず日まで入力</t>
        </r>
        <r>
          <rPr>
            <sz val="9"/>
            <color indexed="81"/>
            <rFont val="MS P ゴシック"/>
            <family val="3"/>
            <charset val="128"/>
          </rPr>
          <t>。</t>
        </r>
      </text>
    </comment>
    <comment ref="G58" authorId="0" shapeId="0" xr:uid="{10E8C828-4923-4A73-8520-D601DC4DDDCC}">
      <text>
        <r>
          <rPr>
            <b/>
            <sz val="9"/>
            <color indexed="81"/>
            <rFont val="MS P ゴシック"/>
            <family val="3"/>
            <charset val="128"/>
          </rPr>
          <t>⑬経歴区分を入力すると選択肢が表示されます。</t>
        </r>
      </text>
    </comment>
    <comment ref="H58" authorId="0" shapeId="0" xr:uid="{D560A623-ED33-4C08-A294-173D991A42D9}">
      <text>
        <r>
          <rPr>
            <b/>
            <sz val="9"/>
            <color indexed="81"/>
            <rFont val="MS P ゴシック"/>
            <family val="3"/>
            <charset val="128"/>
          </rPr>
          <t>①任用種別が養護講師、栄養講師、学校事務のうち該当する経歴行のみ選択。</t>
        </r>
      </text>
    </comment>
    <comment ref="I58" authorId="0" shapeId="0" xr:uid="{5E22EF6B-2F28-45A6-9FAF-3DBDA15D2C8F}">
      <text>
        <r>
          <rPr>
            <b/>
            <sz val="9"/>
            <color indexed="81"/>
            <rFont val="MS P ゴシック"/>
            <family val="3"/>
            <charset val="128"/>
          </rPr>
          <t>⑬経歴区分が国公立・私立教員、公務員の場合のみ該当するものを選択。</t>
        </r>
      </text>
    </comment>
    <comment ref="C59" authorId="0" shapeId="0" xr:uid="{3E1A0804-4EA5-41FC-A47E-5F5B5736DA63}">
      <text>
        <r>
          <rPr>
            <b/>
            <sz val="9"/>
            <color indexed="81"/>
            <rFont val="MS P ゴシック"/>
            <family val="3"/>
            <charset val="128"/>
          </rPr>
          <t>必ず日まで入力</t>
        </r>
        <r>
          <rPr>
            <sz val="9"/>
            <color indexed="81"/>
            <rFont val="MS P ゴシック"/>
            <family val="3"/>
            <charset val="128"/>
          </rPr>
          <t>。</t>
        </r>
      </text>
    </comment>
    <comment ref="D59" authorId="0" shapeId="0" xr:uid="{ABB1856D-95E0-4120-A82C-75DA72A403C0}">
      <text>
        <r>
          <rPr>
            <b/>
            <sz val="9"/>
            <color indexed="81"/>
            <rFont val="MS P ゴシック"/>
            <family val="3"/>
            <charset val="128"/>
          </rPr>
          <t>必ず日まで入力</t>
        </r>
        <r>
          <rPr>
            <sz val="9"/>
            <color indexed="81"/>
            <rFont val="MS P ゴシック"/>
            <family val="3"/>
            <charset val="128"/>
          </rPr>
          <t>。</t>
        </r>
      </text>
    </comment>
    <comment ref="G59" authorId="0" shapeId="0" xr:uid="{4B54E26A-9B5A-409C-A471-40FD41B2D47A}">
      <text>
        <r>
          <rPr>
            <b/>
            <sz val="9"/>
            <color indexed="81"/>
            <rFont val="MS P ゴシック"/>
            <family val="3"/>
            <charset val="128"/>
          </rPr>
          <t>⑬経歴区分を入力すると選択肢が表示されます。</t>
        </r>
      </text>
    </comment>
    <comment ref="H59" authorId="0" shapeId="0" xr:uid="{631640D7-A148-4127-B7AE-87A973822CDB}">
      <text>
        <r>
          <rPr>
            <b/>
            <sz val="9"/>
            <color indexed="81"/>
            <rFont val="MS P ゴシック"/>
            <family val="3"/>
            <charset val="128"/>
          </rPr>
          <t>①任用種別が養護講師、栄養講師、学校事務のうち該当する経歴行のみ選択。</t>
        </r>
      </text>
    </comment>
    <comment ref="I59" authorId="0" shapeId="0" xr:uid="{E5AA08C0-34E0-43D3-9F9C-39D16975008D}">
      <text>
        <r>
          <rPr>
            <b/>
            <sz val="9"/>
            <color indexed="81"/>
            <rFont val="MS P ゴシック"/>
            <family val="3"/>
            <charset val="128"/>
          </rPr>
          <t>⑬経歴区分が国公立・私立教員、公務員の場合のみ該当するものを選択。</t>
        </r>
      </text>
    </comment>
    <comment ref="C60" authorId="0" shapeId="0" xr:uid="{F69DF52E-330D-44D5-8535-C0AC7D05D630}">
      <text>
        <r>
          <rPr>
            <b/>
            <sz val="9"/>
            <color indexed="81"/>
            <rFont val="MS P ゴシック"/>
            <family val="3"/>
            <charset val="128"/>
          </rPr>
          <t>必ず日まで入力</t>
        </r>
        <r>
          <rPr>
            <sz val="9"/>
            <color indexed="81"/>
            <rFont val="MS P ゴシック"/>
            <family val="3"/>
            <charset val="128"/>
          </rPr>
          <t>。</t>
        </r>
      </text>
    </comment>
    <comment ref="D60" authorId="0" shapeId="0" xr:uid="{518182D7-E36C-4169-B6FC-5FC9D2468099}">
      <text>
        <r>
          <rPr>
            <b/>
            <sz val="9"/>
            <color indexed="81"/>
            <rFont val="MS P ゴシック"/>
            <family val="3"/>
            <charset val="128"/>
          </rPr>
          <t>必ず日まで入力</t>
        </r>
        <r>
          <rPr>
            <sz val="9"/>
            <color indexed="81"/>
            <rFont val="MS P ゴシック"/>
            <family val="3"/>
            <charset val="128"/>
          </rPr>
          <t>。</t>
        </r>
      </text>
    </comment>
    <comment ref="G60" authorId="0" shapeId="0" xr:uid="{74B9D46B-A266-4700-988D-7F081C8816CA}">
      <text>
        <r>
          <rPr>
            <b/>
            <sz val="9"/>
            <color indexed="81"/>
            <rFont val="MS P ゴシック"/>
            <family val="3"/>
            <charset val="128"/>
          </rPr>
          <t>⑬経歴区分を入力すると選択肢が表示されます。</t>
        </r>
      </text>
    </comment>
    <comment ref="H60" authorId="0" shapeId="0" xr:uid="{7B945DF5-E5F4-4F89-BA75-B9D1582C2DF0}">
      <text>
        <r>
          <rPr>
            <b/>
            <sz val="9"/>
            <color indexed="81"/>
            <rFont val="MS P ゴシック"/>
            <family val="3"/>
            <charset val="128"/>
          </rPr>
          <t>①任用種別が養護講師、栄養講師、学校事務のうち該当する経歴行のみ選択。</t>
        </r>
      </text>
    </comment>
    <comment ref="I60" authorId="0" shapeId="0" xr:uid="{88EC06F7-7AEC-43C2-9F1D-1E439EB02D02}">
      <text>
        <r>
          <rPr>
            <b/>
            <sz val="9"/>
            <color indexed="81"/>
            <rFont val="MS P ゴシック"/>
            <family val="3"/>
            <charset val="128"/>
          </rPr>
          <t>⑬経歴区分が国公立・私立教員、公務員の場合のみ該当するものを選択。</t>
        </r>
      </text>
    </comment>
    <comment ref="C61" authorId="0" shapeId="0" xr:uid="{3CEDE12D-42B5-431C-8673-3068C7B03969}">
      <text>
        <r>
          <rPr>
            <b/>
            <sz val="9"/>
            <color indexed="81"/>
            <rFont val="MS P ゴシック"/>
            <family val="3"/>
            <charset val="128"/>
          </rPr>
          <t>必ず日まで入力</t>
        </r>
        <r>
          <rPr>
            <sz val="9"/>
            <color indexed="81"/>
            <rFont val="MS P ゴシック"/>
            <family val="3"/>
            <charset val="128"/>
          </rPr>
          <t>。</t>
        </r>
      </text>
    </comment>
    <comment ref="D61" authorId="0" shapeId="0" xr:uid="{9D6592EF-0945-46D1-9E2F-D44DD47B6FB4}">
      <text>
        <r>
          <rPr>
            <b/>
            <sz val="9"/>
            <color indexed="81"/>
            <rFont val="MS P ゴシック"/>
            <family val="3"/>
            <charset val="128"/>
          </rPr>
          <t>必ず日まで入力</t>
        </r>
        <r>
          <rPr>
            <sz val="9"/>
            <color indexed="81"/>
            <rFont val="MS P ゴシック"/>
            <family val="3"/>
            <charset val="128"/>
          </rPr>
          <t>。</t>
        </r>
      </text>
    </comment>
    <comment ref="G61" authorId="0" shapeId="0" xr:uid="{336DA9E3-A7EC-4C0C-BE31-24994B20428C}">
      <text>
        <r>
          <rPr>
            <b/>
            <sz val="9"/>
            <color indexed="81"/>
            <rFont val="MS P ゴシック"/>
            <family val="3"/>
            <charset val="128"/>
          </rPr>
          <t>⑬経歴区分を入力すると選択肢が表示されます。</t>
        </r>
      </text>
    </comment>
    <comment ref="H61" authorId="0" shapeId="0" xr:uid="{C388167D-03D7-4AD6-9A31-E25289D7D93B}">
      <text>
        <r>
          <rPr>
            <b/>
            <sz val="9"/>
            <color indexed="81"/>
            <rFont val="MS P ゴシック"/>
            <family val="3"/>
            <charset val="128"/>
          </rPr>
          <t>①任用種別が養護講師、栄養講師、学校事務のうち該当する経歴行のみ選択。</t>
        </r>
      </text>
    </comment>
    <comment ref="I61" authorId="0" shapeId="0" xr:uid="{8946D2B7-88DC-4DDF-8247-5768680674FB}">
      <text>
        <r>
          <rPr>
            <b/>
            <sz val="9"/>
            <color indexed="81"/>
            <rFont val="MS P ゴシック"/>
            <family val="3"/>
            <charset val="128"/>
          </rPr>
          <t>⑬経歴区分が国公立・私立教員、公務員の場合のみ該当するものを選択。</t>
        </r>
      </text>
    </comment>
    <comment ref="C62" authorId="0" shapeId="0" xr:uid="{A9BA0B61-113E-46C6-BBFB-C3FB15DE1297}">
      <text>
        <r>
          <rPr>
            <b/>
            <sz val="9"/>
            <color indexed="81"/>
            <rFont val="MS P ゴシック"/>
            <family val="3"/>
            <charset val="128"/>
          </rPr>
          <t>必ず日まで入力</t>
        </r>
        <r>
          <rPr>
            <sz val="9"/>
            <color indexed="81"/>
            <rFont val="MS P ゴシック"/>
            <family val="3"/>
            <charset val="128"/>
          </rPr>
          <t>。</t>
        </r>
      </text>
    </comment>
    <comment ref="D62" authorId="0" shapeId="0" xr:uid="{166B9520-C40C-4F45-A7E6-8B53357EE96B}">
      <text>
        <r>
          <rPr>
            <b/>
            <sz val="9"/>
            <color indexed="81"/>
            <rFont val="MS P ゴシック"/>
            <family val="3"/>
            <charset val="128"/>
          </rPr>
          <t>必ず日まで入力</t>
        </r>
        <r>
          <rPr>
            <sz val="9"/>
            <color indexed="81"/>
            <rFont val="MS P ゴシック"/>
            <family val="3"/>
            <charset val="128"/>
          </rPr>
          <t>。</t>
        </r>
      </text>
    </comment>
    <comment ref="G62" authorId="0" shapeId="0" xr:uid="{E28FD0D1-08BC-40CA-855E-4AD36074A686}">
      <text>
        <r>
          <rPr>
            <b/>
            <sz val="9"/>
            <color indexed="81"/>
            <rFont val="MS P ゴシック"/>
            <family val="3"/>
            <charset val="128"/>
          </rPr>
          <t>⑬経歴区分を入力すると選択肢が表示されます。</t>
        </r>
      </text>
    </comment>
    <comment ref="H62" authorId="0" shapeId="0" xr:uid="{87F85A1C-B64B-4894-9AD5-99AA17F39501}">
      <text>
        <r>
          <rPr>
            <b/>
            <sz val="9"/>
            <color indexed="81"/>
            <rFont val="MS P ゴシック"/>
            <family val="3"/>
            <charset val="128"/>
          </rPr>
          <t>①任用種別が養護講師、栄養講師、学校事務のうち該当する経歴行のみ選択。</t>
        </r>
      </text>
    </comment>
    <comment ref="I62" authorId="0" shapeId="0" xr:uid="{FA98030F-AAA8-439A-97BA-7607A4A066A2}">
      <text>
        <r>
          <rPr>
            <b/>
            <sz val="9"/>
            <color indexed="81"/>
            <rFont val="MS P ゴシック"/>
            <family val="3"/>
            <charset val="128"/>
          </rPr>
          <t>⑬経歴区分が国公立・私立教員、公務員の場合のみ該当するものを選択。</t>
        </r>
      </text>
    </comment>
    <comment ref="C63" authorId="0" shapeId="0" xr:uid="{C6CA5EA1-86B4-4C39-AE52-29CD5A7E83E4}">
      <text>
        <r>
          <rPr>
            <b/>
            <sz val="9"/>
            <color indexed="81"/>
            <rFont val="MS P ゴシック"/>
            <family val="3"/>
            <charset val="128"/>
          </rPr>
          <t>必ず日まで入力</t>
        </r>
        <r>
          <rPr>
            <sz val="9"/>
            <color indexed="81"/>
            <rFont val="MS P ゴシック"/>
            <family val="3"/>
            <charset val="128"/>
          </rPr>
          <t>。</t>
        </r>
      </text>
    </comment>
    <comment ref="D63" authorId="0" shapeId="0" xr:uid="{2EEC6963-53B2-476C-9DE0-8CF4676CFB1F}">
      <text>
        <r>
          <rPr>
            <b/>
            <sz val="9"/>
            <color indexed="81"/>
            <rFont val="MS P ゴシック"/>
            <family val="3"/>
            <charset val="128"/>
          </rPr>
          <t>必ず日まで入力</t>
        </r>
        <r>
          <rPr>
            <sz val="9"/>
            <color indexed="81"/>
            <rFont val="MS P ゴシック"/>
            <family val="3"/>
            <charset val="128"/>
          </rPr>
          <t>。</t>
        </r>
      </text>
    </comment>
    <comment ref="G63" authorId="0" shapeId="0" xr:uid="{5335DC30-992D-41CB-B88D-83D26DF5D583}">
      <text>
        <r>
          <rPr>
            <b/>
            <sz val="9"/>
            <color indexed="81"/>
            <rFont val="MS P ゴシック"/>
            <family val="3"/>
            <charset val="128"/>
          </rPr>
          <t>⑬経歴区分を入力すると選択肢が表示されます。</t>
        </r>
      </text>
    </comment>
    <comment ref="H63" authorId="0" shapeId="0" xr:uid="{CA434FC3-9C94-4163-AAD3-BDEAF92A2B5B}">
      <text>
        <r>
          <rPr>
            <b/>
            <sz val="9"/>
            <color indexed="81"/>
            <rFont val="MS P ゴシック"/>
            <family val="3"/>
            <charset val="128"/>
          </rPr>
          <t>①任用種別が養護講師、栄養講師、学校事務のうち該当する経歴行のみ選択。</t>
        </r>
      </text>
    </comment>
    <comment ref="I63" authorId="0" shapeId="0" xr:uid="{1B772DDB-ED6A-4013-A074-EE0EDC12A9FC}">
      <text>
        <r>
          <rPr>
            <b/>
            <sz val="9"/>
            <color indexed="81"/>
            <rFont val="MS P ゴシック"/>
            <family val="3"/>
            <charset val="128"/>
          </rPr>
          <t>⑬経歴区分が国公立・私立教員、公務員の場合のみ該当するものを選択。</t>
        </r>
      </text>
    </comment>
    <comment ref="C64" authorId="0" shapeId="0" xr:uid="{F7CBA87B-AD4E-486B-A7F7-823A7D204097}">
      <text>
        <r>
          <rPr>
            <b/>
            <sz val="9"/>
            <color indexed="81"/>
            <rFont val="MS P ゴシック"/>
            <family val="3"/>
            <charset val="128"/>
          </rPr>
          <t>必ず日まで入力</t>
        </r>
        <r>
          <rPr>
            <sz val="9"/>
            <color indexed="81"/>
            <rFont val="MS P ゴシック"/>
            <family val="3"/>
            <charset val="128"/>
          </rPr>
          <t>。</t>
        </r>
      </text>
    </comment>
    <comment ref="D64" authorId="0" shapeId="0" xr:uid="{92975554-F136-422F-8F7F-023D9BDC2525}">
      <text>
        <r>
          <rPr>
            <b/>
            <sz val="9"/>
            <color indexed="81"/>
            <rFont val="MS P ゴシック"/>
            <family val="3"/>
            <charset val="128"/>
          </rPr>
          <t>必ず日まで入力</t>
        </r>
        <r>
          <rPr>
            <sz val="9"/>
            <color indexed="81"/>
            <rFont val="MS P ゴシック"/>
            <family val="3"/>
            <charset val="128"/>
          </rPr>
          <t>。</t>
        </r>
      </text>
    </comment>
    <comment ref="G64" authorId="0" shapeId="0" xr:uid="{FF783D1C-29B4-4AEE-8835-D27E0B5FB1E9}">
      <text>
        <r>
          <rPr>
            <b/>
            <sz val="9"/>
            <color indexed="81"/>
            <rFont val="MS P ゴシック"/>
            <family val="3"/>
            <charset val="128"/>
          </rPr>
          <t>⑬経歴区分を入力すると選択肢が表示されます。</t>
        </r>
      </text>
    </comment>
    <comment ref="H64" authorId="0" shapeId="0" xr:uid="{A2F2FD29-E994-414A-B0E8-E314B66D1119}">
      <text>
        <r>
          <rPr>
            <b/>
            <sz val="9"/>
            <color indexed="81"/>
            <rFont val="MS P ゴシック"/>
            <family val="3"/>
            <charset val="128"/>
          </rPr>
          <t>①任用種別が養護講師、栄養講師、学校事務のうち該当する経歴行のみ選択。</t>
        </r>
      </text>
    </comment>
    <comment ref="I64" authorId="0" shapeId="0" xr:uid="{57632817-23B4-4D98-9B16-573FEBC77A23}">
      <text>
        <r>
          <rPr>
            <b/>
            <sz val="9"/>
            <color indexed="81"/>
            <rFont val="MS P ゴシック"/>
            <family val="3"/>
            <charset val="128"/>
          </rPr>
          <t>⑬経歴区分が国公立・私立教員、公務員の場合のみ該当するものを選択。</t>
        </r>
      </text>
    </comment>
    <comment ref="C65" authorId="0" shapeId="0" xr:uid="{FCCA9929-ED3D-4FCC-87DD-7C054BD6111B}">
      <text>
        <r>
          <rPr>
            <b/>
            <sz val="9"/>
            <color indexed="81"/>
            <rFont val="MS P ゴシック"/>
            <family val="3"/>
            <charset val="128"/>
          </rPr>
          <t>必ず日まで入力</t>
        </r>
        <r>
          <rPr>
            <sz val="9"/>
            <color indexed="81"/>
            <rFont val="MS P ゴシック"/>
            <family val="3"/>
            <charset val="128"/>
          </rPr>
          <t>。</t>
        </r>
      </text>
    </comment>
    <comment ref="D65" authorId="0" shapeId="0" xr:uid="{ABE67A88-B6CB-4D7D-95B9-24E2D368BAD2}">
      <text>
        <r>
          <rPr>
            <b/>
            <sz val="9"/>
            <color indexed="81"/>
            <rFont val="MS P ゴシック"/>
            <family val="3"/>
            <charset val="128"/>
          </rPr>
          <t>必ず日まで入力</t>
        </r>
        <r>
          <rPr>
            <sz val="9"/>
            <color indexed="81"/>
            <rFont val="MS P ゴシック"/>
            <family val="3"/>
            <charset val="128"/>
          </rPr>
          <t>。</t>
        </r>
      </text>
    </comment>
    <comment ref="G65" authorId="0" shapeId="0" xr:uid="{B49EAA24-5748-444F-AC67-F0F2361B5C30}">
      <text>
        <r>
          <rPr>
            <b/>
            <sz val="9"/>
            <color indexed="81"/>
            <rFont val="MS P ゴシック"/>
            <family val="3"/>
            <charset val="128"/>
          </rPr>
          <t>⑬経歴区分を入力すると選択肢が表示されます。</t>
        </r>
      </text>
    </comment>
    <comment ref="H65" authorId="0" shapeId="0" xr:uid="{E4C15325-9153-44FE-86DD-DE2C97DDEA43}">
      <text>
        <r>
          <rPr>
            <b/>
            <sz val="9"/>
            <color indexed="81"/>
            <rFont val="MS P ゴシック"/>
            <family val="3"/>
            <charset val="128"/>
          </rPr>
          <t>①任用種別が養護講師、栄養講師、学校事務のうち該当する経歴行のみ選択。</t>
        </r>
      </text>
    </comment>
    <comment ref="I65" authorId="0" shapeId="0" xr:uid="{CAF6BB4F-1CB0-4DFC-8C51-D9C9A7D784AB}">
      <text>
        <r>
          <rPr>
            <b/>
            <sz val="9"/>
            <color indexed="81"/>
            <rFont val="MS P ゴシック"/>
            <family val="3"/>
            <charset val="128"/>
          </rPr>
          <t>⑬経歴区分が国公立・私立教員、公務員の場合のみ該当するものを選択。</t>
        </r>
      </text>
    </comment>
    <comment ref="C66" authorId="0" shapeId="0" xr:uid="{826AED74-C34A-45DB-8BB9-87872DF3CE8A}">
      <text>
        <r>
          <rPr>
            <b/>
            <sz val="9"/>
            <color indexed="81"/>
            <rFont val="MS P ゴシック"/>
            <family val="3"/>
            <charset val="128"/>
          </rPr>
          <t>必ず日まで入力</t>
        </r>
        <r>
          <rPr>
            <sz val="9"/>
            <color indexed="81"/>
            <rFont val="MS P ゴシック"/>
            <family val="3"/>
            <charset val="128"/>
          </rPr>
          <t>。</t>
        </r>
      </text>
    </comment>
    <comment ref="D66" authorId="0" shapeId="0" xr:uid="{416BEF2F-AE18-49A0-A41B-CDD7DD89265E}">
      <text>
        <r>
          <rPr>
            <b/>
            <sz val="9"/>
            <color indexed="81"/>
            <rFont val="MS P ゴシック"/>
            <family val="3"/>
            <charset val="128"/>
          </rPr>
          <t>必ず日まで入力</t>
        </r>
        <r>
          <rPr>
            <sz val="9"/>
            <color indexed="81"/>
            <rFont val="MS P ゴシック"/>
            <family val="3"/>
            <charset val="128"/>
          </rPr>
          <t>。</t>
        </r>
      </text>
    </comment>
    <comment ref="G66" authorId="0" shapeId="0" xr:uid="{85F5E3F5-E136-4D1A-BA3F-C2962EA5BD61}">
      <text>
        <r>
          <rPr>
            <b/>
            <sz val="9"/>
            <color indexed="81"/>
            <rFont val="MS P ゴシック"/>
            <family val="3"/>
            <charset val="128"/>
          </rPr>
          <t>⑬経歴区分を入力すると選択肢が表示されます。</t>
        </r>
      </text>
    </comment>
    <comment ref="H66" authorId="0" shapeId="0" xr:uid="{0873158D-23F6-4D25-9A55-FF528AEFFD94}">
      <text>
        <r>
          <rPr>
            <b/>
            <sz val="9"/>
            <color indexed="81"/>
            <rFont val="MS P ゴシック"/>
            <family val="3"/>
            <charset val="128"/>
          </rPr>
          <t>①任用種別が養護講師、栄養講師、学校事務のうち該当する経歴行のみ選択。</t>
        </r>
      </text>
    </comment>
    <comment ref="I66" authorId="0" shapeId="0" xr:uid="{C17FA36F-59E8-4C9A-B0D6-F5CD113ABF13}">
      <text>
        <r>
          <rPr>
            <b/>
            <sz val="9"/>
            <color indexed="81"/>
            <rFont val="MS P ゴシック"/>
            <family val="3"/>
            <charset val="128"/>
          </rPr>
          <t>⑬経歴区分が国公立・私立教員、公務員の場合のみ該当するものを選択。</t>
        </r>
      </text>
    </comment>
    <comment ref="C67" authorId="0" shapeId="0" xr:uid="{64F2BC91-D686-4754-B703-7697458073B3}">
      <text>
        <r>
          <rPr>
            <b/>
            <sz val="9"/>
            <color indexed="81"/>
            <rFont val="MS P ゴシック"/>
            <family val="3"/>
            <charset val="128"/>
          </rPr>
          <t>必ず日まで入力</t>
        </r>
        <r>
          <rPr>
            <sz val="9"/>
            <color indexed="81"/>
            <rFont val="MS P ゴシック"/>
            <family val="3"/>
            <charset val="128"/>
          </rPr>
          <t>。</t>
        </r>
      </text>
    </comment>
    <comment ref="D67" authorId="0" shapeId="0" xr:uid="{E7F42DA2-3647-4260-B147-A4CE2336BA12}">
      <text>
        <r>
          <rPr>
            <b/>
            <sz val="9"/>
            <color indexed="81"/>
            <rFont val="MS P ゴシック"/>
            <family val="3"/>
            <charset val="128"/>
          </rPr>
          <t>必ず日まで入力</t>
        </r>
        <r>
          <rPr>
            <sz val="9"/>
            <color indexed="81"/>
            <rFont val="MS P ゴシック"/>
            <family val="3"/>
            <charset val="128"/>
          </rPr>
          <t>。</t>
        </r>
      </text>
    </comment>
    <comment ref="G67" authorId="0" shapeId="0" xr:uid="{24CE2694-0C80-43C7-80EE-E6FC860F3DD7}">
      <text>
        <r>
          <rPr>
            <b/>
            <sz val="9"/>
            <color indexed="81"/>
            <rFont val="MS P ゴシック"/>
            <family val="3"/>
            <charset val="128"/>
          </rPr>
          <t>⑬経歴区分を入力すると選択肢が表示されます。</t>
        </r>
      </text>
    </comment>
    <comment ref="H67" authorId="0" shapeId="0" xr:uid="{5E98022F-9A03-41C6-9D00-C583D905F173}">
      <text>
        <r>
          <rPr>
            <b/>
            <sz val="9"/>
            <color indexed="81"/>
            <rFont val="MS P ゴシック"/>
            <family val="3"/>
            <charset val="128"/>
          </rPr>
          <t>①任用種別が養護講師、栄養講師、学校事務のうち該当する経歴行のみ選択。</t>
        </r>
      </text>
    </comment>
    <comment ref="I67" authorId="0" shapeId="0" xr:uid="{8EA137F2-19DF-47D5-86F7-9EED08AAFEA0}">
      <text>
        <r>
          <rPr>
            <b/>
            <sz val="9"/>
            <color indexed="81"/>
            <rFont val="MS P ゴシック"/>
            <family val="3"/>
            <charset val="128"/>
          </rPr>
          <t>⑬経歴区分が国公立・私立教員、公務員の場合のみ該当するものを選択。</t>
        </r>
      </text>
    </comment>
    <comment ref="C68" authorId="0" shapeId="0" xr:uid="{8981C989-4BB4-4F1A-A2EE-2C72AEFF2567}">
      <text>
        <r>
          <rPr>
            <b/>
            <sz val="9"/>
            <color indexed="81"/>
            <rFont val="MS P ゴシック"/>
            <family val="3"/>
            <charset val="128"/>
          </rPr>
          <t>必ず日まで入力</t>
        </r>
        <r>
          <rPr>
            <sz val="9"/>
            <color indexed="81"/>
            <rFont val="MS P ゴシック"/>
            <family val="3"/>
            <charset val="128"/>
          </rPr>
          <t>。</t>
        </r>
      </text>
    </comment>
    <comment ref="D68" authorId="0" shapeId="0" xr:uid="{99CE09BB-96E6-43DD-9FBC-A5F5D005BED0}">
      <text>
        <r>
          <rPr>
            <b/>
            <sz val="9"/>
            <color indexed="81"/>
            <rFont val="MS P ゴシック"/>
            <family val="3"/>
            <charset val="128"/>
          </rPr>
          <t>必ず日まで入力</t>
        </r>
        <r>
          <rPr>
            <sz val="9"/>
            <color indexed="81"/>
            <rFont val="MS P ゴシック"/>
            <family val="3"/>
            <charset val="128"/>
          </rPr>
          <t>。</t>
        </r>
      </text>
    </comment>
    <comment ref="G68" authorId="0" shapeId="0" xr:uid="{F072246C-6362-4A3E-902C-95E3FFEFD2DC}">
      <text>
        <r>
          <rPr>
            <b/>
            <sz val="9"/>
            <color indexed="81"/>
            <rFont val="MS P ゴシック"/>
            <family val="3"/>
            <charset val="128"/>
          </rPr>
          <t>⑬経歴区分を入力すると選択肢が表示されます。</t>
        </r>
      </text>
    </comment>
    <comment ref="H68" authorId="0" shapeId="0" xr:uid="{4795C914-BA52-47CA-8D24-C3B8F37DC656}">
      <text>
        <r>
          <rPr>
            <b/>
            <sz val="9"/>
            <color indexed="81"/>
            <rFont val="MS P ゴシック"/>
            <family val="3"/>
            <charset val="128"/>
          </rPr>
          <t>①任用種別が養護講師、栄養講師、学校事務のうち該当する経歴行のみ選択。</t>
        </r>
      </text>
    </comment>
    <comment ref="I68" authorId="0" shapeId="0" xr:uid="{72905E3C-54E3-496C-A732-DEEF5CEDEDFE}">
      <text>
        <r>
          <rPr>
            <b/>
            <sz val="9"/>
            <color indexed="81"/>
            <rFont val="MS P ゴシック"/>
            <family val="3"/>
            <charset val="128"/>
          </rPr>
          <t>⑬経歴区分が国公立・私立教員、公務員の場合のみ該当するものを選択。</t>
        </r>
      </text>
    </comment>
    <comment ref="C69" authorId="0" shapeId="0" xr:uid="{958491D6-D416-49CA-B2E6-2F201C5857A0}">
      <text>
        <r>
          <rPr>
            <b/>
            <sz val="9"/>
            <color indexed="81"/>
            <rFont val="MS P ゴシック"/>
            <family val="3"/>
            <charset val="128"/>
          </rPr>
          <t>必ず日まで入力</t>
        </r>
        <r>
          <rPr>
            <sz val="9"/>
            <color indexed="81"/>
            <rFont val="MS P ゴシック"/>
            <family val="3"/>
            <charset val="128"/>
          </rPr>
          <t>。</t>
        </r>
      </text>
    </comment>
    <comment ref="D69" authorId="0" shapeId="0" xr:uid="{E2C932FF-72E6-4F30-91BE-C17ABAD09725}">
      <text>
        <r>
          <rPr>
            <b/>
            <sz val="9"/>
            <color indexed="81"/>
            <rFont val="MS P ゴシック"/>
            <family val="3"/>
            <charset val="128"/>
          </rPr>
          <t>必ず日まで入力</t>
        </r>
        <r>
          <rPr>
            <sz val="9"/>
            <color indexed="81"/>
            <rFont val="MS P ゴシック"/>
            <family val="3"/>
            <charset val="128"/>
          </rPr>
          <t>。</t>
        </r>
      </text>
    </comment>
    <comment ref="G69" authorId="0" shapeId="0" xr:uid="{30DF7CE0-89DF-4832-B881-260413EE7CB2}">
      <text>
        <r>
          <rPr>
            <b/>
            <sz val="9"/>
            <color indexed="81"/>
            <rFont val="MS P ゴシック"/>
            <family val="3"/>
            <charset val="128"/>
          </rPr>
          <t>⑬経歴区分を入力すると選択肢が表示されます。</t>
        </r>
      </text>
    </comment>
    <comment ref="H69" authorId="0" shapeId="0" xr:uid="{7D45732C-98EA-4002-903D-B0D3EF4E3763}">
      <text>
        <r>
          <rPr>
            <b/>
            <sz val="9"/>
            <color indexed="81"/>
            <rFont val="MS P ゴシック"/>
            <family val="3"/>
            <charset val="128"/>
          </rPr>
          <t>①任用種別が養護講師、栄養講師、学校事務のうち該当する経歴行のみ選択。</t>
        </r>
      </text>
    </comment>
    <comment ref="I69" authorId="0" shapeId="0" xr:uid="{15C83211-356F-4055-AB0F-07CE6D373FE1}">
      <text>
        <r>
          <rPr>
            <b/>
            <sz val="9"/>
            <color indexed="81"/>
            <rFont val="MS P ゴシック"/>
            <family val="3"/>
            <charset val="128"/>
          </rPr>
          <t>⑬経歴区分が国公立・私立教員、公務員の場合のみ該当するものを選択。</t>
        </r>
      </text>
    </comment>
    <comment ref="C70" authorId="0" shapeId="0" xr:uid="{88ACA3B6-5036-427C-B373-A00BA9F21976}">
      <text>
        <r>
          <rPr>
            <b/>
            <sz val="9"/>
            <color indexed="81"/>
            <rFont val="MS P ゴシック"/>
            <family val="3"/>
            <charset val="128"/>
          </rPr>
          <t>必ず日まで入力</t>
        </r>
        <r>
          <rPr>
            <sz val="9"/>
            <color indexed="81"/>
            <rFont val="MS P ゴシック"/>
            <family val="3"/>
            <charset val="128"/>
          </rPr>
          <t>。</t>
        </r>
      </text>
    </comment>
    <comment ref="D70" authorId="0" shapeId="0" xr:uid="{2B88917E-A136-4900-AFC2-6DDFFFA077A2}">
      <text>
        <r>
          <rPr>
            <b/>
            <sz val="9"/>
            <color indexed="81"/>
            <rFont val="MS P ゴシック"/>
            <family val="3"/>
            <charset val="128"/>
          </rPr>
          <t>必ず日まで入力</t>
        </r>
        <r>
          <rPr>
            <sz val="9"/>
            <color indexed="81"/>
            <rFont val="MS P ゴシック"/>
            <family val="3"/>
            <charset val="128"/>
          </rPr>
          <t>。</t>
        </r>
      </text>
    </comment>
    <comment ref="G70" authorId="0" shapeId="0" xr:uid="{E16E873B-BD4F-4636-AADC-BA30D7646399}">
      <text>
        <r>
          <rPr>
            <b/>
            <sz val="9"/>
            <color indexed="81"/>
            <rFont val="MS P ゴシック"/>
            <family val="3"/>
            <charset val="128"/>
          </rPr>
          <t>⑬経歴区分を入力すると選択肢が表示されます。</t>
        </r>
      </text>
    </comment>
    <comment ref="H70" authorId="0" shapeId="0" xr:uid="{54C1DCCE-2BC3-4DB2-B8C0-66AB3C2CCA58}">
      <text>
        <r>
          <rPr>
            <b/>
            <sz val="9"/>
            <color indexed="81"/>
            <rFont val="MS P ゴシック"/>
            <family val="3"/>
            <charset val="128"/>
          </rPr>
          <t>①任用種別が養護講師、栄養講師、学校事務のうち該当する経歴行のみ選択。</t>
        </r>
      </text>
    </comment>
    <comment ref="I70" authorId="0" shapeId="0" xr:uid="{8E0CD942-7B89-4638-9DA7-04B2153773E1}">
      <text>
        <r>
          <rPr>
            <b/>
            <sz val="9"/>
            <color indexed="81"/>
            <rFont val="MS P ゴシック"/>
            <family val="3"/>
            <charset val="128"/>
          </rPr>
          <t>⑬経歴区分が国公立・私立教員、公務員の場合のみ該当するものを選択。</t>
        </r>
      </text>
    </comment>
    <comment ref="C71" authorId="0" shapeId="0" xr:uid="{B54D2A05-EA0A-467B-B64A-DD7C199FF8EF}">
      <text>
        <r>
          <rPr>
            <b/>
            <sz val="9"/>
            <color indexed="81"/>
            <rFont val="MS P ゴシック"/>
            <family val="3"/>
            <charset val="128"/>
          </rPr>
          <t>必ず日まで入力</t>
        </r>
        <r>
          <rPr>
            <sz val="9"/>
            <color indexed="81"/>
            <rFont val="MS P ゴシック"/>
            <family val="3"/>
            <charset val="128"/>
          </rPr>
          <t>。</t>
        </r>
      </text>
    </comment>
    <comment ref="D71" authorId="0" shapeId="0" xr:uid="{5E4C8143-3E4E-4410-8CC2-CBEE630F60F5}">
      <text>
        <r>
          <rPr>
            <b/>
            <sz val="9"/>
            <color indexed="81"/>
            <rFont val="MS P ゴシック"/>
            <family val="3"/>
            <charset val="128"/>
          </rPr>
          <t>必ず日まで入力</t>
        </r>
        <r>
          <rPr>
            <sz val="9"/>
            <color indexed="81"/>
            <rFont val="MS P ゴシック"/>
            <family val="3"/>
            <charset val="128"/>
          </rPr>
          <t>。</t>
        </r>
      </text>
    </comment>
    <comment ref="G71" authorId="0" shapeId="0" xr:uid="{0E44614B-2C55-4B3E-9FD6-DF881AEFF9B8}">
      <text>
        <r>
          <rPr>
            <b/>
            <sz val="9"/>
            <color indexed="81"/>
            <rFont val="MS P ゴシック"/>
            <family val="3"/>
            <charset val="128"/>
          </rPr>
          <t>⑬経歴区分を入力すると選択肢が表示されます。</t>
        </r>
      </text>
    </comment>
    <comment ref="H71" authorId="0" shapeId="0" xr:uid="{49E32435-8519-46C3-BA38-6C50B9811710}">
      <text>
        <r>
          <rPr>
            <b/>
            <sz val="9"/>
            <color indexed="81"/>
            <rFont val="MS P ゴシック"/>
            <family val="3"/>
            <charset val="128"/>
          </rPr>
          <t>①任用種別が養護講師、栄養講師、学校事務のうち該当する経歴行のみ選択。</t>
        </r>
      </text>
    </comment>
    <comment ref="I71" authorId="0" shapeId="0" xr:uid="{BF942F09-0BE5-4058-808E-CC2042663461}">
      <text>
        <r>
          <rPr>
            <b/>
            <sz val="9"/>
            <color indexed="81"/>
            <rFont val="MS P ゴシック"/>
            <family val="3"/>
            <charset val="128"/>
          </rPr>
          <t>⑬経歴区分が国公立・私立教員、公務員の場合のみ該当するものを選択。</t>
        </r>
      </text>
    </comment>
    <comment ref="C72" authorId="0" shapeId="0" xr:uid="{8BFDC7E1-9922-439D-BF2D-2BB4DBDEE509}">
      <text>
        <r>
          <rPr>
            <b/>
            <sz val="9"/>
            <color indexed="81"/>
            <rFont val="MS P ゴシック"/>
            <family val="3"/>
            <charset val="128"/>
          </rPr>
          <t>必ず日まで入力</t>
        </r>
        <r>
          <rPr>
            <sz val="9"/>
            <color indexed="81"/>
            <rFont val="MS P ゴシック"/>
            <family val="3"/>
            <charset val="128"/>
          </rPr>
          <t>。</t>
        </r>
      </text>
    </comment>
    <comment ref="D72" authorId="0" shapeId="0" xr:uid="{4E48F162-E8C7-4BCA-947C-DED7E131304E}">
      <text>
        <r>
          <rPr>
            <b/>
            <sz val="9"/>
            <color indexed="81"/>
            <rFont val="MS P ゴシック"/>
            <family val="3"/>
            <charset val="128"/>
          </rPr>
          <t>必ず日まで入力</t>
        </r>
        <r>
          <rPr>
            <sz val="9"/>
            <color indexed="81"/>
            <rFont val="MS P ゴシック"/>
            <family val="3"/>
            <charset val="128"/>
          </rPr>
          <t>。</t>
        </r>
      </text>
    </comment>
    <comment ref="G72" authorId="0" shapeId="0" xr:uid="{BBCD551A-38C3-4163-A71E-F0E33AC9D813}">
      <text>
        <r>
          <rPr>
            <b/>
            <sz val="9"/>
            <color indexed="81"/>
            <rFont val="MS P ゴシック"/>
            <family val="3"/>
            <charset val="128"/>
          </rPr>
          <t>⑬経歴区分を入力すると選択肢が表示されます。</t>
        </r>
      </text>
    </comment>
    <comment ref="H72" authorId="0" shapeId="0" xr:uid="{855A40DB-953E-46DF-89C1-343DF539B1C6}">
      <text>
        <r>
          <rPr>
            <b/>
            <sz val="9"/>
            <color indexed="81"/>
            <rFont val="MS P ゴシック"/>
            <family val="3"/>
            <charset val="128"/>
          </rPr>
          <t>①任用種別が養護講師、栄養講師、学校事務のうち該当する経歴行のみ選択。</t>
        </r>
      </text>
    </comment>
    <comment ref="I72" authorId="0" shapeId="0" xr:uid="{C4F78B1F-FCE2-4A9D-99F2-26FBEACD269D}">
      <text>
        <r>
          <rPr>
            <b/>
            <sz val="9"/>
            <color indexed="81"/>
            <rFont val="MS P ゴシック"/>
            <family val="3"/>
            <charset val="128"/>
          </rPr>
          <t>⑬経歴区分が国公立・私立教員、公務員の場合のみ該当するものを選択。</t>
        </r>
      </text>
    </comment>
    <comment ref="C73" authorId="0" shapeId="0" xr:uid="{05F5D4C4-6B4E-42D0-9BB2-164F5E4FA344}">
      <text>
        <r>
          <rPr>
            <b/>
            <sz val="9"/>
            <color indexed="81"/>
            <rFont val="MS P ゴシック"/>
            <family val="3"/>
            <charset val="128"/>
          </rPr>
          <t>必ず日まで入力</t>
        </r>
        <r>
          <rPr>
            <sz val="9"/>
            <color indexed="81"/>
            <rFont val="MS P ゴシック"/>
            <family val="3"/>
            <charset val="128"/>
          </rPr>
          <t>。</t>
        </r>
      </text>
    </comment>
    <comment ref="D73" authorId="0" shapeId="0" xr:uid="{7EBBFB3E-16FD-4E66-A8BF-392B36C55B97}">
      <text>
        <r>
          <rPr>
            <b/>
            <sz val="9"/>
            <color indexed="81"/>
            <rFont val="MS P ゴシック"/>
            <family val="3"/>
            <charset val="128"/>
          </rPr>
          <t>必ず日まで入力</t>
        </r>
        <r>
          <rPr>
            <sz val="9"/>
            <color indexed="81"/>
            <rFont val="MS P ゴシック"/>
            <family val="3"/>
            <charset val="128"/>
          </rPr>
          <t>。</t>
        </r>
      </text>
    </comment>
    <comment ref="G73" authorId="0" shapeId="0" xr:uid="{6CA6D847-B75D-4F79-BE7D-BB598B5877B2}">
      <text>
        <r>
          <rPr>
            <b/>
            <sz val="9"/>
            <color indexed="81"/>
            <rFont val="MS P ゴシック"/>
            <family val="3"/>
            <charset val="128"/>
          </rPr>
          <t>⑬経歴区分を入力すると選択肢が表示されます。</t>
        </r>
      </text>
    </comment>
    <comment ref="H73" authorId="0" shapeId="0" xr:uid="{074BFCCF-0072-4093-B175-90A028C204D3}">
      <text>
        <r>
          <rPr>
            <b/>
            <sz val="9"/>
            <color indexed="81"/>
            <rFont val="MS P ゴシック"/>
            <family val="3"/>
            <charset val="128"/>
          </rPr>
          <t>①任用種別が養護講師、栄養講師、学校事務のうち該当する経歴行のみ選択。</t>
        </r>
      </text>
    </comment>
    <comment ref="I73" authorId="0" shapeId="0" xr:uid="{61281B7A-592C-4A9D-8C48-5CF135D6A5BD}">
      <text>
        <r>
          <rPr>
            <b/>
            <sz val="9"/>
            <color indexed="81"/>
            <rFont val="MS P ゴシック"/>
            <family val="3"/>
            <charset val="128"/>
          </rPr>
          <t>⑬経歴区分が国公立・私立教員、公務員の場合のみ該当するものを選択。</t>
        </r>
      </text>
    </comment>
    <comment ref="C74" authorId="0" shapeId="0" xr:uid="{98F27776-C37A-4C01-8BE5-F515306A9064}">
      <text>
        <r>
          <rPr>
            <b/>
            <sz val="9"/>
            <color indexed="81"/>
            <rFont val="MS P ゴシック"/>
            <family val="3"/>
            <charset val="128"/>
          </rPr>
          <t>必ず日まで入力</t>
        </r>
        <r>
          <rPr>
            <sz val="9"/>
            <color indexed="81"/>
            <rFont val="MS P ゴシック"/>
            <family val="3"/>
            <charset val="128"/>
          </rPr>
          <t>。</t>
        </r>
      </text>
    </comment>
    <comment ref="D74" authorId="0" shapeId="0" xr:uid="{2ECA082E-4C6A-49EC-AB27-F0DD240AF8E8}">
      <text>
        <r>
          <rPr>
            <b/>
            <sz val="9"/>
            <color indexed="81"/>
            <rFont val="MS P ゴシック"/>
            <family val="3"/>
            <charset val="128"/>
          </rPr>
          <t>必ず日まで入力</t>
        </r>
        <r>
          <rPr>
            <sz val="9"/>
            <color indexed="81"/>
            <rFont val="MS P ゴシック"/>
            <family val="3"/>
            <charset val="128"/>
          </rPr>
          <t>。</t>
        </r>
      </text>
    </comment>
    <comment ref="G74" authorId="0" shapeId="0" xr:uid="{102AFA3A-2221-4573-BD23-38F8F6C776B2}">
      <text>
        <r>
          <rPr>
            <b/>
            <sz val="9"/>
            <color indexed="81"/>
            <rFont val="MS P ゴシック"/>
            <family val="3"/>
            <charset val="128"/>
          </rPr>
          <t>⑬経歴区分を入力すると選択肢が表示されます。</t>
        </r>
      </text>
    </comment>
    <comment ref="H74" authorId="0" shapeId="0" xr:uid="{FE7311FA-303B-4214-A06D-201BB4E9468E}">
      <text>
        <r>
          <rPr>
            <b/>
            <sz val="9"/>
            <color indexed="81"/>
            <rFont val="MS P ゴシック"/>
            <family val="3"/>
            <charset val="128"/>
          </rPr>
          <t>①任用種別が養護講師、栄養講師、学校事務のうち該当する経歴行のみ選択。</t>
        </r>
      </text>
    </comment>
    <comment ref="I74" authorId="0" shapeId="0" xr:uid="{BB12F61E-7BDD-4BD7-8371-8C8B0DB5CF9B}">
      <text>
        <r>
          <rPr>
            <b/>
            <sz val="9"/>
            <color indexed="81"/>
            <rFont val="MS P ゴシック"/>
            <family val="3"/>
            <charset val="128"/>
          </rPr>
          <t>⑬経歴区分が国公立・私立教員、公務員の場合のみ該当するものを選択。</t>
        </r>
      </text>
    </comment>
    <comment ref="C75" authorId="0" shapeId="0" xr:uid="{C146E0C2-0CA3-4CBF-AA71-355B927AA90A}">
      <text>
        <r>
          <rPr>
            <b/>
            <sz val="9"/>
            <color indexed="81"/>
            <rFont val="MS P ゴシック"/>
            <family val="3"/>
            <charset val="128"/>
          </rPr>
          <t>必ず日まで入力</t>
        </r>
        <r>
          <rPr>
            <sz val="9"/>
            <color indexed="81"/>
            <rFont val="MS P ゴシック"/>
            <family val="3"/>
            <charset val="128"/>
          </rPr>
          <t>。</t>
        </r>
      </text>
    </comment>
    <comment ref="D75" authorId="0" shapeId="0" xr:uid="{E68A99D9-503F-4099-8B49-6D49B0597C97}">
      <text>
        <r>
          <rPr>
            <b/>
            <sz val="9"/>
            <color indexed="81"/>
            <rFont val="MS P ゴシック"/>
            <family val="3"/>
            <charset val="128"/>
          </rPr>
          <t>必ず日まで入力</t>
        </r>
        <r>
          <rPr>
            <sz val="9"/>
            <color indexed="81"/>
            <rFont val="MS P ゴシック"/>
            <family val="3"/>
            <charset val="128"/>
          </rPr>
          <t>。</t>
        </r>
      </text>
    </comment>
    <comment ref="G75" authorId="0" shapeId="0" xr:uid="{87F249C8-C874-418F-B6E3-729A55E3FDE8}">
      <text>
        <r>
          <rPr>
            <b/>
            <sz val="9"/>
            <color indexed="81"/>
            <rFont val="MS P ゴシック"/>
            <family val="3"/>
            <charset val="128"/>
          </rPr>
          <t>⑬経歴区分を入力すると選択肢が表示されます。</t>
        </r>
      </text>
    </comment>
    <comment ref="H75" authorId="0" shapeId="0" xr:uid="{C8211C7B-BD95-4B51-9472-E4D34E07577E}">
      <text>
        <r>
          <rPr>
            <b/>
            <sz val="9"/>
            <color indexed="81"/>
            <rFont val="MS P ゴシック"/>
            <family val="3"/>
            <charset val="128"/>
          </rPr>
          <t>①任用種別が養護講師、栄養講師、学校事務のうち該当する経歴行のみ選択。</t>
        </r>
      </text>
    </comment>
    <comment ref="I75" authorId="0" shapeId="0" xr:uid="{94D589B3-BE78-4F50-9796-F94E97B5130E}">
      <text>
        <r>
          <rPr>
            <b/>
            <sz val="9"/>
            <color indexed="81"/>
            <rFont val="MS P ゴシック"/>
            <family val="3"/>
            <charset val="128"/>
          </rPr>
          <t>⑬経歴区分が国公立・私立教員、公務員の場合のみ該当するものを選択。</t>
        </r>
      </text>
    </comment>
    <comment ref="C76" authorId="0" shapeId="0" xr:uid="{BA461DF5-3FCB-4AFB-BE2A-A6458A1A0E8E}">
      <text>
        <r>
          <rPr>
            <b/>
            <sz val="9"/>
            <color indexed="81"/>
            <rFont val="MS P ゴシック"/>
            <family val="3"/>
            <charset val="128"/>
          </rPr>
          <t>必ず日まで入力</t>
        </r>
        <r>
          <rPr>
            <sz val="9"/>
            <color indexed="81"/>
            <rFont val="MS P ゴシック"/>
            <family val="3"/>
            <charset val="128"/>
          </rPr>
          <t>。</t>
        </r>
      </text>
    </comment>
    <comment ref="D76" authorId="0" shapeId="0" xr:uid="{9B4876EC-F5D3-42C9-A088-6163F8139413}">
      <text>
        <r>
          <rPr>
            <b/>
            <sz val="9"/>
            <color indexed="81"/>
            <rFont val="MS P ゴシック"/>
            <family val="3"/>
            <charset val="128"/>
          </rPr>
          <t>必ず日まで入力</t>
        </r>
        <r>
          <rPr>
            <sz val="9"/>
            <color indexed="81"/>
            <rFont val="MS P ゴシック"/>
            <family val="3"/>
            <charset val="128"/>
          </rPr>
          <t>。</t>
        </r>
      </text>
    </comment>
    <comment ref="G76" authorId="0" shapeId="0" xr:uid="{74BF3E09-FC77-4017-85E9-D5FFC5571713}">
      <text>
        <r>
          <rPr>
            <b/>
            <sz val="9"/>
            <color indexed="81"/>
            <rFont val="MS P ゴシック"/>
            <family val="3"/>
            <charset val="128"/>
          </rPr>
          <t>⑬経歴区分を入力すると選択肢が表示されます。</t>
        </r>
      </text>
    </comment>
    <comment ref="H76" authorId="0" shapeId="0" xr:uid="{2083A248-ABEE-48D0-B01C-77052D1A4363}">
      <text>
        <r>
          <rPr>
            <b/>
            <sz val="9"/>
            <color indexed="81"/>
            <rFont val="MS P ゴシック"/>
            <family val="3"/>
            <charset val="128"/>
          </rPr>
          <t>①任用種別が養護講師、栄養講師、学校事務のうち該当する経歴行のみ選択。</t>
        </r>
      </text>
    </comment>
    <comment ref="I76" authorId="0" shapeId="0" xr:uid="{3EF0D7F0-ACE1-4E2C-9904-A79A2F5B6887}">
      <text>
        <r>
          <rPr>
            <b/>
            <sz val="9"/>
            <color indexed="81"/>
            <rFont val="MS P ゴシック"/>
            <family val="3"/>
            <charset val="128"/>
          </rPr>
          <t>⑬経歴区分が国公立・私立教員、公務員の場合のみ該当するものを選択。</t>
        </r>
      </text>
    </comment>
    <comment ref="C77" authorId="0" shapeId="0" xr:uid="{439041F9-2EC7-4BAD-B5B8-A7F19A1F9456}">
      <text>
        <r>
          <rPr>
            <b/>
            <sz val="9"/>
            <color indexed="81"/>
            <rFont val="MS P ゴシック"/>
            <family val="3"/>
            <charset val="128"/>
          </rPr>
          <t>必ず日まで入力</t>
        </r>
        <r>
          <rPr>
            <sz val="9"/>
            <color indexed="81"/>
            <rFont val="MS P ゴシック"/>
            <family val="3"/>
            <charset val="128"/>
          </rPr>
          <t>。</t>
        </r>
      </text>
    </comment>
    <comment ref="D77" authorId="0" shapeId="0" xr:uid="{009900B8-3702-487D-8F48-258C6F8ED91C}">
      <text>
        <r>
          <rPr>
            <b/>
            <sz val="9"/>
            <color indexed="81"/>
            <rFont val="MS P ゴシック"/>
            <family val="3"/>
            <charset val="128"/>
          </rPr>
          <t>必ず日まで入力</t>
        </r>
        <r>
          <rPr>
            <sz val="9"/>
            <color indexed="81"/>
            <rFont val="MS P ゴシック"/>
            <family val="3"/>
            <charset val="128"/>
          </rPr>
          <t>。</t>
        </r>
      </text>
    </comment>
    <comment ref="G77" authorId="0" shapeId="0" xr:uid="{D664A5BF-424D-4114-9AF6-B4671C5EBEE8}">
      <text>
        <r>
          <rPr>
            <b/>
            <sz val="9"/>
            <color indexed="81"/>
            <rFont val="MS P ゴシック"/>
            <family val="3"/>
            <charset val="128"/>
          </rPr>
          <t>⑬経歴区分を入力すると選択肢が表示されます。</t>
        </r>
      </text>
    </comment>
    <comment ref="H77" authorId="0" shapeId="0" xr:uid="{E13DB1FD-D500-4BB6-8067-B8EBCAAC3F2D}">
      <text>
        <r>
          <rPr>
            <b/>
            <sz val="9"/>
            <color indexed="81"/>
            <rFont val="MS P ゴシック"/>
            <family val="3"/>
            <charset val="128"/>
          </rPr>
          <t>①任用種別が養護講師、栄養講師、学校事務のうち該当する経歴行のみ選択。</t>
        </r>
      </text>
    </comment>
    <comment ref="I77" authorId="0" shapeId="0" xr:uid="{2C64D94C-D9B6-4293-9A2F-A7674B5BBEBF}">
      <text>
        <r>
          <rPr>
            <b/>
            <sz val="9"/>
            <color indexed="81"/>
            <rFont val="MS P ゴシック"/>
            <family val="3"/>
            <charset val="128"/>
          </rPr>
          <t>⑬経歴区分が国公立・私立教員、公務員の場合のみ該当するものを選択。</t>
        </r>
      </text>
    </comment>
    <comment ref="C78" authorId="0" shapeId="0" xr:uid="{80220A33-EE8A-4F75-93A4-1D5ADB0CB656}">
      <text>
        <r>
          <rPr>
            <b/>
            <sz val="9"/>
            <color indexed="81"/>
            <rFont val="MS P ゴシック"/>
            <family val="3"/>
            <charset val="128"/>
          </rPr>
          <t>必ず日まで入力</t>
        </r>
        <r>
          <rPr>
            <sz val="9"/>
            <color indexed="81"/>
            <rFont val="MS P ゴシック"/>
            <family val="3"/>
            <charset val="128"/>
          </rPr>
          <t>。</t>
        </r>
      </text>
    </comment>
    <comment ref="D78" authorId="0" shapeId="0" xr:uid="{7A3B3F77-409D-49F5-B60B-43ADE51D2034}">
      <text>
        <r>
          <rPr>
            <b/>
            <sz val="9"/>
            <color indexed="81"/>
            <rFont val="MS P ゴシック"/>
            <family val="3"/>
            <charset val="128"/>
          </rPr>
          <t>必ず日まで入力</t>
        </r>
        <r>
          <rPr>
            <sz val="9"/>
            <color indexed="81"/>
            <rFont val="MS P ゴシック"/>
            <family val="3"/>
            <charset val="128"/>
          </rPr>
          <t>。</t>
        </r>
      </text>
    </comment>
    <comment ref="G78" authorId="0" shapeId="0" xr:uid="{B4F61FEB-F86F-405B-95EF-21838900F7D0}">
      <text>
        <r>
          <rPr>
            <b/>
            <sz val="9"/>
            <color indexed="81"/>
            <rFont val="MS P ゴシック"/>
            <family val="3"/>
            <charset val="128"/>
          </rPr>
          <t>⑬経歴区分を入力すると選択肢が表示されます。</t>
        </r>
      </text>
    </comment>
    <comment ref="H78" authorId="0" shapeId="0" xr:uid="{06A7B181-CE26-4DB1-B12B-6FC94446CBF4}">
      <text>
        <r>
          <rPr>
            <b/>
            <sz val="9"/>
            <color indexed="81"/>
            <rFont val="MS P ゴシック"/>
            <family val="3"/>
            <charset val="128"/>
          </rPr>
          <t>①任用種別が養護講師、栄養講師、学校事務のうち該当する経歴行のみ選択。</t>
        </r>
      </text>
    </comment>
    <comment ref="I78" authorId="0" shapeId="0" xr:uid="{1A93351B-B2D7-4F78-9672-8FC4128B443E}">
      <text>
        <r>
          <rPr>
            <b/>
            <sz val="9"/>
            <color indexed="81"/>
            <rFont val="MS P ゴシック"/>
            <family val="3"/>
            <charset val="128"/>
          </rPr>
          <t>⑬経歴区分が国公立・私立教員、公務員の場合のみ該当するものを選択。</t>
        </r>
      </text>
    </comment>
    <comment ref="C79" authorId="0" shapeId="0" xr:uid="{5E6E0554-60ED-4542-8C92-D81BCF68BC81}">
      <text>
        <r>
          <rPr>
            <b/>
            <sz val="9"/>
            <color indexed="81"/>
            <rFont val="MS P ゴシック"/>
            <family val="3"/>
            <charset val="128"/>
          </rPr>
          <t>必ず日まで入力</t>
        </r>
        <r>
          <rPr>
            <sz val="9"/>
            <color indexed="81"/>
            <rFont val="MS P ゴシック"/>
            <family val="3"/>
            <charset val="128"/>
          </rPr>
          <t>。</t>
        </r>
      </text>
    </comment>
    <comment ref="D79" authorId="0" shapeId="0" xr:uid="{7195C46B-1252-4C23-95E1-F04F3BEF3CC7}">
      <text>
        <r>
          <rPr>
            <b/>
            <sz val="9"/>
            <color indexed="81"/>
            <rFont val="MS P ゴシック"/>
            <family val="3"/>
            <charset val="128"/>
          </rPr>
          <t>必ず日まで入力</t>
        </r>
        <r>
          <rPr>
            <sz val="9"/>
            <color indexed="81"/>
            <rFont val="MS P ゴシック"/>
            <family val="3"/>
            <charset val="128"/>
          </rPr>
          <t>。</t>
        </r>
      </text>
    </comment>
    <comment ref="G79" authorId="0" shapeId="0" xr:uid="{97A52B48-C751-4072-B81A-701527B6995B}">
      <text>
        <r>
          <rPr>
            <b/>
            <sz val="9"/>
            <color indexed="81"/>
            <rFont val="MS P ゴシック"/>
            <family val="3"/>
            <charset val="128"/>
          </rPr>
          <t>⑬経歴区分を入力すると選択肢が表示されます。</t>
        </r>
      </text>
    </comment>
    <comment ref="H79" authorId="0" shapeId="0" xr:uid="{1C1423F8-0BB5-416C-AA9D-C44127F4EA49}">
      <text>
        <r>
          <rPr>
            <b/>
            <sz val="9"/>
            <color indexed="81"/>
            <rFont val="MS P ゴシック"/>
            <family val="3"/>
            <charset val="128"/>
          </rPr>
          <t>①任用種別が養護講師、栄養講師、学校事務のうち該当する経歴行のみ選択。</t>
        </r>
      </text>
    </comment>
    <comment ref="I79" authorId="0" shapeId="0" xr:uid="{52B7FF2D-4D5C-4DE3-9EC7-C5257993393B}">
      <text>
        <r>
          <rPr>
            <b/>
            <sz val="9"/>
            <color indexed="81"/>
            <rFont val="MS P ゴシック"/>
            <family val="3"/>
            <charset val="128"/>
          </rPr>
          <t>⑬経歴区分が国公立・私立教員、公務員の場合のみ該当するものを選択。</t>
        </r>
      </text>
    </comment>
    <comment ref="C80" authorId="0" shapeId="0" xr:uid="{76470E67-AF61-4934-8D26-D3B383FD9F59}">
      <text>
        <r>
          <rPr>
            <b/>
            <sz val="9"/>
            <color indexed="81"/>
            <rFont val="MS P ゴシック"/>
            <family val="3"/>
            <charset val="128"/>
          </rPr>
          <t>必ず日まで入力</t>
        </r>
        <r>
          <rPr>
            <sz val="9"/>
            <color indexed="81"/>
            <rFont val="MS P ゴシック"/>
            <family val="3"/>
            <charset val="128"/>
          </rPr>
          <t>。</t>
        </r>
      </text>
    </comment>
    <comment ref="D80" authorId="0" shapeId="0" xr:uid="{700495AD-7089-462B-93A7-D1FA9708A79A}">
      <text>
        <r>
          <rPr>
            <b/>
            <sz val="9"/>
            <color indexed="81"/>
            <rFont val="MS P ゴシック"/>
            <family val="3"/>
            <charset val="128"/>
          </rPr>
          <t>必ず日まで入力</t>
        </r>
        <r>
          <rPr>
            <sz val="9"/>
            <color indexed="81"/>
            <rFont val="MS P ゴシック"/>
            <family val="3"/>
            <charset val="128"/>
          </rPr>
          <t>。</t>
        </r>
      </text>
    </comment>
    <comment ref="G80" authorId="0" shapeId="0" xr:uid="{9E02EB2F-B16F-449F-B0B8-A27FBEDBC73E}">
      <text>
        <r>
          <rPr>
            <b/>
            <sz val="9"/>
            <color indexed="81"/>
            <rFont val="MS P ゴシック"/>
            <family val="3"/>
            <charset val="128"/>
          </rPr>
          <t>⑬経歴区分を入力すると選択肢が表示されます。</t>
        </r>
      </text>
    </comment>
    <comment ref="H80" authorId="0" shapeId="0" xr:uid="{82D07BC9-A2B6-415C-9408-1239A2654255}">
      <text>
        <r>
          <rPr>
            <b/>
            <sz val="9"/>
            <color indexed="81"/>
            <rFont val="MS P ゴシック"/>
            <family val="3"/>
            <charset val="128"/>
          </rPr>
          <t>①任用種別が養護講師、栄養講師、学校事務のうち該当する経歴行のみ選択。</t>
        </r>
      </text>
    </comment>
    <comment ref="I80" authorId="0" shapeId="0" xr:uid="{0778D7BE-662A-48EF-B464-9F6EB9345FC6}">
      <text>
        <r>
          <rPr>
            <b/>
            <sz val="9"/>
            <color indexed="81"/>
            <rFont val="MS P ゴシック"/>
            <family val="3"/>
            <charset val="128"/>
          </rPr>
          <t>⑬経歴区分が国公立・私立教員、公務員の場合のみ該当するものを選択。</t>
        </r>
      </text>
    </comment>
    <comment ref="C81" authorId="0" shapeId="0" xr:uid="{C63982D6-E12D-4316-9D9F-624E9B29BA65}">
      <text>
        <r>
          <rPr>
            <b/>
            <sz val="9"/>
            <color indexed="81"/>
            <rFont val="MS P ゴシック"/>
            <family val="3"/>
            <charset val="128"/>
          </rPr>
          <t>必ず日まで入力</t>
        </r>
        <r>
          <rPr>
            <sz val="9"/>
            <color indexed="81"/>
            <rFont val="MS P ゴシック"/>
            <family val="3"/>
            <charset val="128"/>
          </rPr>
          <t>。</t>
        </r>
      </text>
    </comment>
    <comment ref="D81" authorId="0" shapeId="0" xr:uid="{28AD0BF4-0924-41B7-8A3C-FC1F5F3A8173}">
      <text>
        <r>
          <rPr>
            <b/>
            <sz val="9"/>
            <color indexed="81"/>
            <rFont val="MS P ゴシック"/>
            <family val="3"/>
            <charset val="128"/>
          </rPr>
          <t>必ず日まで入力</t>
        </r>
        <r>
          <rPr>
            <sz val="9"/>
            <color indexed="81"/>
            <rFont val="MS P ゴシック"/>
            <family val="3"/>
            <charset val="128"/>
          </rPr>
          <t>。</t>
        </r>
      </text>
    </comment>
    <comment ref="G81" authorId="0" shapeId="0" xr:uid="{A59447E5-2347-4FDB-A20B-3CE13C3B79AD}">
      <text>
        <r>
          <rPr>
            <b/>
            <sz val="9"/>
            <color indexed="81"/>
            <rFont val="MS P ゴシック"/>
            <family val="3"/>
            <charset val="128"/>
          </rPr>
          <t>⑬経歴区分を入力すると選択肢が表示されます。</t>
        </r>
      </text>
    </comment>
    <comment ref="H81" authorId="0" shapeId="0" xr:uid="{50FA9565-206E-43E7-9040-9C20540A5806}">
      <text>
        <r>
          <rPr>
            <b/>
            <sz val="9"/>
            <color indexed="81"/>
            <rFont val="MS P ゴシック"/>
            <family val="3"/>
            <charset val="128"/>
          </rPr>
          <t>①任用種別が養護講師、栄養講師、学校事務のうち該当する経歴行のみ選択。</t>
        </r>
      </text>
    </comment>
    <comment ref="I81" authorId="0" shapeId="0" xr:uid="{CB3100D4-44AC-4DD0-8790-DDB69476BAA8}">
      <text>
        <r>
          <rPr>
            <b/>
            <sz val="9"/>
            <color indexed="81"/>
            <rFont val="MS P ゴシック"/>
            <family val="3"/>
            <charset val="128"/>
          </rPr>
          <t>⑬経歴区分が国公立・私立教員、公務員の場合のみ該当するものを選択。</t>
        </r>
      </text>
    </comment>
    <comment ref="C82" authorId="0" shapeId="0" xr:uid="{31314692-71E2-4E16-8C2B-543916096A80}">
      <text>
        <r>
          <rPr>
            <b/>
            <sz val="9"/>
            <color indexed="81"/>
            <rFont val="MS P ゴシック"/>
            <family val="3"/>
            <charset val="128"/>
          </rPr>
          <t>必ず日まで入力</t>
        </r>
        <r>
          <rPr>
            <sz val="9"/>
            <color indexed="81"/>
            <rFont val="MS P ゴシック"/>
            <family val="3"/>
            <charset val="128"/>
          </rPr>
          <t>。</t>
        </r>
      </text>
    </comment>
    <comment ref="D82" authorId="0" shapeId="0" xr:uid="{DAB759DF-23C6-4DD4-95AF-9752198E0C1A}">
      <text>
        <r>
          <rPr>
            <b/>
            <sz val="9"/>
            <color indexed="81"/>
            <rFont val="MS P ゴシック"/>
            <family val="3"/>
            <charset val="128"/>
          </rPr>
          <t>必ず日まで入力</t>
        </r>
        <r>
          <rPr>
            <sz val="9"/>
            <color indexed="81"/>
            <rFont val="MS P ゴシック"/>
            <family val="3"/>
            <charset val="128"/>
          </rPr>
          <t>。</t>
        </r>
      </text>
    </comment>
    <comment ref="G82" authorId="0" shapeId="0" xr:uid="{74F3CA68-5C96-49F2-AB40-EE9BD0D615C5}">
      <text>
        <r>
          <rPr>
            <b/>
            <sz val="9"/>
            <color indexed="81"/>
            <rFont val="MS P ゴシック"/>
            <family val="3"/>
            <charset val="128"/>
          </rPr>
          <t>⑬経歴区分を入力すると選択肢が表示されます。</t>
        </r>
      </text>
    </comment>
    <comment ref="H82" authorId="0" shapeId="0" xr:uid="{0C4E9FED-E3F9-4ACE-8E13-E8309E66D1D7}">
      <text>
        <r>
          <rPr>
            <b/>
            <sz val="9"/>
            <color indexed="81"/>
            <rFont val="MS P ゴシック"/>
            <family val="3"/>
            <charset val="128"/>
          </rPr>
          <t>①任用種別が養護講師、栄養講師、学校事務のうち該当する経歴行のみ選択。</t>
        </r>
      </text>
    </comment>
    <comment ref="I82" authorId="0" shapeId="0" xr:uid="{95491014-50CD-4E91-88A6-1AC4E73C7B24}">
      <text>
        <r>
          <rPr>
            <b/>
            <sz val="9"/>
            <color indexed="81"/>
            <rFont val="MS P ゴシック"/>
            <family val="3"/>
            <charset val="128"/>
          </rPr>
          <t>⑬経歴区分が国公立・私立教員、公務員の場合のみ該当するものを選択。</t>
        </r>
      </text>
    </comment>
    <comment ref="C83" authorId="0" shapeId="0" xr:uid="{B0BA2911-AEB6-4C8D-BB5C-43D5C62EF225}">
      <text>
        <r>
          <rPr>
            <b/>
            <sz val="9"/>
            <color indexed="81"/>
            <rFont val="MS P ゴシック"/>
            <family val="3"/>
            <charset val="128"/>
          </rPr>
          <t>必ず日まで入力</t>
        </r>
        <r>
          <rPr>
            <sz val="9"/>
            <color indexed="81"/>
            <rFont val="MS P ゴシック"/>
            <family val="3"/>
            <charset val="128"/>
          </rPr>
          <t>。</t>
        </r>
      </text>
    </comment>
    <comment ref="D83" authorId="0" shapeId="0" xr:uid="{1B8F4D11-9BFA-4B0D-BF84-0103BFA8D04F}">
      <text>
        <r>
          <rPr>
            <b/>
            <sz val="9"/>
            <color indexed="81"/>
            <rFont val="MS P ゴシック"/>
            <family val="3"/>
            <charset val="128"/>
          </rPr>
          <t>必ず日まで入力</t>
        </r>
        <r>
          <rPr>
            <sz val="9"/>
            <color indexed="81"/>
            <rFont val="MS P ゴシック"/>
            <family val="3"/>
            <charset val="128"/>
          </rPr>
          <t>。</t>
        </r>
      </text>
    </comment>
    <comment ref="G83" authorId="0" shapeId="0" xr:uid="{CB3EF608-82BD-4615-816F-0EF6F13F6EA7}">
      <text>
        <r>
          <rPr>
            <b/>
            <sz val="9"/>
            <color indexed="81"/>
            <rFont val="MS P ゴシック"/>
            <family val="3"/>
            <charset val="128"/>
          </rPr>
          <t>⑬経歴区分を入力すると選択肢が表示されます。</t>
        </r>
      </text>
    </comment>
    <comment ref="H83" authorId="0" shapeId="0" xr:uid="{3D63200B-0595-4350-9897-239D2E838245}">
      <text>
        <r>
          <rPr>
            <b/>
            <sz val="9"/>
            <color indexed="81"/>
            <rFont val="MS P ゴシック"/>
            <family val="3"/>
            <charset val="128"/>
          </rPr>
          <t>①任用種別が養護講師、栄養講師、学校事務のうち該当する経歴行のみ選択。</t>
        </r>
      </text>
    </comment>
    <comment ref="I83" authorId="0" shapeId="0" xr:uid="{05F68A76-A44D-4812-9089-4D943CE95C18}">
      <text>
        <r>
          <rPr>
            <b/>
            <sz val="9"/>
            <color indexed="81"/>
            <rFont val="MS P ゴシック"/>
            <family val="3"/>
            <charset val="128"/>
          </rPr>
          <t>⑬経歴区分が国公立・私立教員、公務員の場合のみ該当するものを選択。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H3" authorId="0" shapeId="0" xr:uid="{DE6CD5D2-BA1D-4C54-8818-A92DFE18B04A}">
      <text>
        <r>
          <rPr>
            <b/>
            <sz val="9"/>
            <color indexed="81"/>
            <rFont val="MS P ゴシック"/>
            <family val="3"/>
            <charset val="128"/>
          </rPr>
          <t>栄養講師用</t>
        </r>
      </text>
    </comment>
    <comment ref="H6" authorId="0" shapeId="0" xr:uid="{DE77485D-8011-470C-B21C-EF7010FA1300}">
      <text>
        <r>
          <rPr>
            <b/>
            <sz val="9"/>
            <color indexed="81"/>
            <rFont val="MS P ゴシック"/>
            <family val="3"/>
            <charset val="128"/>
          </rPr>
          <t>栄養職員用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O10" authorId="0" shapeId="0" xr:uid="{E6123E22-FB50-4E63-BBBF-D1AB15F2D9DB}">
      <text>
        <r>
          <rPr>
            <b/>
            <sz val="9"/>
            <color indexed="81"/>
            <rFont val="MS P ゴシック"/>
            <family val="3"/>
            <charset val="128"/>
          </rPr>
          <t>【R6メモ】
技労職初任給基準は別途規則で最高号給定めあり。</t>
        </r>
      </text>
    </comment>
    <comment ref="A13" authorId="0" shapeId="0" xr:uid="{2160D59B-8435-40C7-B16B-76CCFB26F80D}">
      <text>
        <r>
          <rPr>
            <b/>
            <sz val="9"/>
            <color indexed="81"/>
            <rFont val="MS P ゴシック"/>
            <family val="3"/>
            <charset val="128"/>
          </rPr>
          <t>技能労務職</t>
        </r>
      </text>
    </comment>
    <comment ref="J86" authorId="0" shapeId="0" xr:uid="{D5E50528-C51B-40EA-ADA3-31477B950539}">
      <text>
        <r>
          <rPr>
            <b/>
            <sz val="9"/>
            <color indexed="81"/>
            <rFont val="MS P ゴシック"/>
            <family val="3"/>
            <charset val="128"/>
          </rPr>
          <t>【R6メモ】技労給与規則初任給基準表の業務員又は事務員を適用。調理師は補助技労の位置づけのため技能員ではなく業務員扱い。</t>
        </r>
      </text>
    </comment>
  </commentList>
</comments>
</file>

<file path=xl/sharedStrings.xml><?xml version="1.0" encoding="utf-8"?>
<sst xmlns="http://schemas.openxmlformats.org/spreadsheetml/2006/main" count="2901" uniqueCount="285">
  <si>
    <t>職務経歴等確認書</t>
    <rPh sb="0" eb="2">
      <t>ショクム</t>
    </rPh>
    <rPh sb="2" eb="4">
      <t>ケイレキ</t>
    </rPh>
    <rPh sb="4" eb="5">
      <t>トウ</t>
    </rPh>
    <rPh sb="5" eb="7">
      <t>カクニン</t>
    </rPh>
    <rPh sb="7" eb="8">
      <t>ショ</t>
    </rPh>
    <phoneticPr fontId="5"/>
  </si>
  <si>
    <t>採用区分</t>
    <rPh sb="0" eb="2">
      <t>サイヨウ</t>
    </rPh>
    <rPh sb="2" eb="4">
      <t>クブン</t>
    </rPh>
    <phoneticPr fontId="5"/>
  </si>
  <si>
    <t>学歴区分</t>
    <rPh sb="0" eb="2">
      <t>ガクレキ</t>
    </rPh>
    <rPh sb="2" eb="4">
      <t>クブン</t>
    </rPh>
    <phoneticPr fontId="5"/>
  </si>
  <si>
    <t>決定号給</t>
    <rPh sb="0" eb="2">
      <t>ケッテイ</t>
    </rPh>
    <rPh sb="2" eb="4">
      <t>ゴウキュウ</t>
    </rPh>
    <phoneticPr fontId="5"/>
  </si>
  <si>
    <t>実月数</t>
    <rPh sb="0" eb="1">
      <t>ジツ</t>
    </rPh>
    <rPh sb="1" eb="3">
      <t>ゲッスウ</t>
    </rPh>
    <phoneticPr fontId="5"/>
  </si>
  <si>
    <t>換算月数</t>
    <rPh sb="0" eb="2">
      <t>カンサン</t>
    </rPh>
    <rPh sb="2" eb="4">
      <t>ツキスウ</t>
    </rPh>
    <phoneticPr fontId="5"/>
  </si>
  <si>
    <t>総月数</t>
    <rPh sb="0" eb="1">
      <t>ソウ</t>
    </rPh>
    <rPh sb="1" eb="3">
      <t>ツキスウ</t>
    </rPh>
    <phoneticPr fontId="5"/>
  </si>
  <si>
    <t>卒</t>
    <rPh sb="0" eb="1">
      <t>ソツ</t>
    </rPh>
    <phoneticPr fontId="5"/>
  </si>
  <si>
    <t>表</t>
    <rPh sb="0" eb="1">
      <t>ヒョウ</t>
    </rPh>
    <phoneticPr fontId="5"/>
  </si>
  <si>
    <t>級</t>
    <rPh sb="0" eb="1">
      <t>キュウ</t>
    </rPh>
    <phoneticPr fontId="5"/>
  </si>
  <si>
    <t>号給</t>
    <rPh sb="0" eb="2">
      <t>ゴウキュウ</t>
    </rPh>
    <phoneticPr fontId="5"/>
  </si>
  <si>
    <t>○○大学</t>
    <rPh sb="2" eb="4">
      <t>ダイガク</t>
    </rPh>
    <phoneticPr fontId="5"/>
  </si>
  <si>
    <t>換算率</t>
    <rPh sb="0" eb="3">
      <t>カンサンリツ</t>
    </rPh>
    <phoneticPr fontId="5"/>
  </si>
  <si>
    <t>○○高等学校</t>
    <rPh sb="2" eb="4">
      <t>コウトウ</t>
    </rPh>
    <rPh sb="4" eb="6">
      <t>ガッコウ</t>
    </rPh>
    <phoneticPr fontId="5"/>
  </si>
  <si>
    <t>在家庭</t>
    <rPh sb="0" eb="1">
      <t>ザイ</t>
    </rPh>
    <rPh sb="1" eb="3">
      <t>カテイ</t>
    </rPh>
    <phoneticPr fontId="5"/>
  </si>
  <si>
    <t>株式会社○○商事</t>
    <rPh sb="0" eb="2">
      <t>カブシキ</t>
    </rPh>
    <rPh sb="2" eb="4">
      <t>カイシャ</t>
    </rPh>
    <rPh sb="6" eb="8">
      <t>ショウジ</t>
    </rPh>
    <phoneticPr fontId="5"/>
  </si>
  <si>
    <t>その他</t>
    <rPh sb="2" eb="3">
      <t>タ</t>
    </rPh>
    <phoneticPr fontId="4"/>
  </si>
  <si>
    <t>非常勤</t>
    <rPh sb="0" eb="3">
      <t>ヒジョウキン</t>
    </rPh>
    <phoneticPr fontId="4"/>
  </si>
  <si>
    <t>正規（無期雇用）</t>
  </si>
  <si>
    <t>正規（無期雇用）</t>
    <rPh sb="0" eb="2">
      <t>セイキ</t>
    </rPh>
    <rPh sb="3" eb="5">
      <t>ムキ</t>
    </rPh>
    <rPh sb="5" eb="7">
      <t>コヨウ</t>
    </rPh>
    <phoneticPr fontId="4"/>
  </si>
  <si>
    <t>民間企業・団体</t>
    <rPh sb="0" eb="2">
      <t>ミンカン</t>
    </rPh>
    <rPh sb="2" eb="4">
      <t>キギョウ</t>
    </rPh>
    <rPh sb="5" eb="7">
      <t>ダンタイ</t>
    </rPh>
    <phoneticPr fontId="4"/>
  </si>
  <si>
    <t>会計年度任用職員、非常勤職員</t>
    <rPh sb="0" eb="2">
      <t>カイケイ</t>
    </rPh>
    <rPh sb="2" eb="4">
      <t>ネンド</t>
    </rPh>
    <rPh sb="4" eb="6">
      <t>ニンヨウ</t>
    </rPh>
    <rPh sb="6" eb="8">
      <t>ショクイン</t>
    </rPh>
    <rPh sb="9" eb="12">
      <t>ヒジョウキン</t>
    </rPh>
    <rPh sb="12" eb="14">
      <t>ショクイン</t>
    </rPh>
    <phoneticPr fontId="4"/>
  </si>
  <si>
    <t>臨時・任期付等（有期雇用・常勤）</t>
    <rPh sb="0" eb="2">
      <t>リンジ</t>
    </rPh>
    <rPh sb="3" eb="5">
      <t>ニンキ</t>
    </rPh>
    <rPh sb="5" eb="6">
      <t>ツ</t>
    </rPh>
    <rPh sb="6" eb="7">
      <t>トウ</t>
    </rPh>
    <rPh sb="8" eb="10">
      <t>ユウキ</t>
    </rPh>
    <rPh sb="10" eb="12">
      <t>コヨウ</t>
    </rPh>
    <rPh sb="13" eb="15">
      <t>ジョウキン</t>
    </rPh>
    <phoneticPr fontId="4"/>
  </si>
  <si>
    <t>契約社員・臨時職員・非常勤等（有期雇用）</t>
  </si>
  <si>
    <t>パート・アルバイト</t>
  </si>
  <si>
    <t>上記以外（留年、留学、休学、科目履修、通信教育等）</t>
  </si>
  <si>
    <t>在家庭（無職）、自営（個人事業・フリーランス等）</t>
  </si>
  <si>
    <t>看護師</t>
    <rPh sb="0" eb="3">
      <t>カンゴシ</t>
    </rPh>
    <phoneticPr fontId="4"/>
  </si>
  <si>
    <t>栄養士</t>
    <rPh sb="0" eb="3">
      <t>エイヨウシ</t>
    </rPh>
    <phoneticPr fontId="4"/>
  </si>
  <si>
    <t>学校事務</t>
    <rPh sb="0" eb="2">
      <t>ガッコウ</t>
    </rPh>
    <rPh sb="2" eb="4">
      <t>ジム</t>
    </rPh>
    <phoneticPr fontId="4"/>
  </si>
  <si>
    <t>正規の修学年数内の期間</t>
    <phoneticPr fontId="4"/>
  </si>
  <si>
    <t>通学</t>
    <rPh sb="0" eb="2">
      <t>ツウガク</t>
    </rPh>
    <phoneticPr fontId="4"/>
  </si>
  <si>
    <t>※青セルを入力してください</t>
    <rPh sb="1" eb="2">
      <t>アオ</t>
    </rPh>
    <rPh sb="5" eb="7">
      <t>ニュウリョク</t>
    </rPh>
    <phoneticPr fontId="4"/>
  </si>
  <si>
    <t>国公立・私立教員</t>
    <rPh sb="0" eb="4">
      <t>コクコウシリツ</t>
    </rPh>
    <rPh sb="1" eb="2">
      <t>コウ</t>
    </rPh>
    <rPh sb="2" eb="3">
      <t>リツ</t>
    </rPh>
    <rPh sb="3" eb="5">
      <t>シリツ</t>
    </rPh>
    <rPh sb="5" eb="7">
      <t>キョウイン</t>
    </rPh>
    <phoneticPr fontId="4"/>
  </si>
  <si>
    <t>有</t>
    <rPh sb="0" eb="1">
      <t>ア</t>
    </rPh>
    <phoneticPr fontId="4"/>
  </si>
  <si>
    <t>無</t>
    <rPh sb="0" eb="1">
      <t>ナ</t>
    </rPh>
    <phoneticPr fontId="4"/>
  </si>
  <si>
    <t>② 職員番号</t>
    <rPh sb="2" eb="4">
      <t>ショクイン</t>
    </rPh>
    <rPh sb="4" eb="6">
      <t>バンゴウ</t>
    </rPh>
    <phoneticPr fontId="5"/>
  </si>
  <si>
    <t>③ 氏名</t>
    <rPh sb="2" eb="4">
      <t>シメイ</t>
    </rPh>
    <phoneticPr fontId="5"/>
  </si>
  <si>
    <t>④ 生年月日</t>
    <rPh sb="2" eb="4">
      <t>セイネン</t>
    </rPh>
    <rPh sb="4" eb="6">
      <t>ガッピ</t>
    </rPh>
    <phoneticPr fontId="5"/>
  </si>
  <si>
    <t>⑤ 性別</t>
    <rPh sb="2" eb="4">
      <t>セイベツ</t>
    </rPh>
    <phoneticPr fontId="5"/>
  </si>
  <si>
    <t>⑥ 最終学歴</t>
    <rPh sb="2" eb="4">
      <t>サイシュウ</t>
    </rPh>
    <rPh sb="4" eb="6">
      <t>ガクレキ</t>
    </rPh>
    <phoneticPr fontId="5"/>
  </si>
  <si>
    <t>⑦ 専攻学科</t>
    <rPh sb="2" eb="4">
      <t>センコウ</t>
    </rPh>
    <rPh sb="4" eb="6">
      <t>ガッカ</t>
    </rPh>
    <phoneticPr fontId="5"/>
  </si>
  <si>
    <t>⑧ ⑥の卒業年月日</t>
    <rPh sb="4" eb="6">
      <t>ソツギョウ</t>
    </rPh>
    <rPh sb="6" eb="8">
      <t>ネンゲツ</t>
    </rPh>
    <rPh sb="8" eb="9">
      <t>ヒ</t>
    </rPh>
    <phoneticPr fontId="5"/>
  </si>
  <si>
    <t>小学校</t>
  </si>
  <si>
    <t>特別支援学校</t>
  </si>
  <si>
    <t>実習助手・寄宿舎指導員</t>
  </si>
  <si>
    <t>中学校</t>
    <phoneticPr fontId="4"/>
  </si>
  <si>
    <t>高等学校</t>
    <phoneticPr fontId="4"/>
  </si>
  <si>
    <t>⑤性別</t>
    <rPh sb="1" eb="3">
      <t>セイベツ</t>
    </rPh>
    <phoneticPr fontId="4"/>
  </si>
  <si>
    <t>男</t>
    <rPh sb="0" eb="1">
      <t>オトコ</t>
    </rPh>
    <phoneticPr fontId="4"/>
  </si>
  <si>
    <t>女</t>
    <rPh sb="0" eb="1">
      <t>オンナ</t>
    </rPh>
    <phoneticPr fontId="4"/>
  </si>
  <si>
    <t>⑩ 開始年月日</t>
    <rPh sb="2" eb="4">
      <t>カイシ</t>
    </rPh>
    <rPh sb="4" eb="7">
      <t>ネンガッピ</t>
    </rPh>
    <phoneticPr fontId="5"/>
  </si>
  <si>
    <t>⑪ 終了年月日</t>
    <rPh sb="2" eb="4">
      <t>シュウリョウ</t>
    </rPh>
    <rPh sb="4" eb="7">
      <t>ネンガッピ</t>
    </rPh>
    <phoneticPr fontId="5"/>
  </si>
  <si>
    <t>⑫ 卒業/修了学校名・勤務先名</t>
    <rPh sb="2" eb="4">
      <t>ソツギョウ</t>
    </rPh>
    <rPh sb="5" eb="7">
      <t>シュウリョウ</t>
    </rPh>
    <rPh sb="7" eb="9">
      <t>ガッコウ</t>
    </rPh>
    <rPh sb="9" eb="10">
      <t>メイ</t>
    </rPh>
    <rPh sb="11" eb="13">
      <t>キンム</t>
    </rPh>
    <rPh sb="13" eb="14">
      <t>サキ</t>
    </rPh>
    <rPh sb="14" eb="15">
      <t>メイ</t>
    </rPh>
    <phoneticPr fontId="2"/>
  </si>
  <si>
    <t>⑭ 雇用等形態</t>
    <rPh sb="2" eb="4">
      <t>コヨウ</t>
    </rPh>
    <rPh sb="4" eb="5">
      <t>トウ</t>
    </rPh>
    <rPh sb="5" eb="7">
      <t>ケイタイ</t>
    </rPh>
    <phoneticPr fontId="5"/>
  </si>
  <si>
    <t>⑮ 職種</t>
    <rPh sb="2" eb="4">
      <t>ショクシュ</t>
    </rPh>
    <phoneticPr fontId="5"/>
  </si>
  <si>
    <t>換算率</t>
    <rPh sb="0" eb="3">
      <t>カンサンリツ</t>
    </rPh>
    <phoneticPr fontId="4"/>
  </si>
  <si>
    <t>臨時・任期付・会計年度任用職員（有期雇用・常勤）</t>
    <rPh sb="0" eb="2">
      <t>リンジ</t>
    </rPh>
    <rPh sb="3" eb="5">
      <t>ニンキ</t>
    </rPh>
    <rPh sb="5" eb="6">
      <t>ツ</t>
    </rPh>
    <rPh sb="7" eb="9">
      <t>カイケイ</t>
    </rPh>
    <rPh sb="9" eb="11">
      <t>ネンド</t>
    </rPh>
    <rPh sb="11" eb="13">
      <t>ニンヨウ</t>
    </rPh>
    <rPh sb="13" eb="15">
      <t>ショクイン</t>
    </rPh>
    <rPh sb="16" eb="18">
      <t>ユウキ</t>
    </rPh>
    <rPh sb="18" eb="20">
      <t>コヨウ</t>
    </rPh>
    <rPh sb="21" eb="23">
      <t>ジョウキン</t>
    </rPh>
    <phoneticPr fontId="4"/>
  </si>
  <si>
    <t>⑰ 証明書類有無</t>
    <rPh sb="2" eb="4">
      <t>ショウメイ</t>
    </rPh>
    <rPh sb="4" eb="6">
      <t>ショルイ</t>
    </rPh>
    <rPh sb="6" eb="8">
      <t>ウム</t>
    </rPh>
    <phoneticPr fontId="4"/>
  </si>
  <si>
    <t>⑰証明書類有無</t>
    <rPh sb="1" eb="3">
      <t>ショウメイ</t>
    </rPh>
    <rPh sb="3" eb="5">
      <t>ショルイ</t>
    </rPh>
    <rPh sb="5" eb="7">
      <t>ウム</t>
    </rPh>
    <phoneticPr fontId="4"/>
  </si>
  <si>
    <t>奈良県費</t>
    <rPh sb="0" eb="3">
      <t>ナラケン</t>
    </rPh>
    <rPh sb="3" eb="4">
      <t>ヒ</t>
    </rPh>
    <phoneticPr fontId="4"/>
  </si>
  <si>
    <t>⑬ 経歴区分</t>
    <rPh sb="2" eb="4">
      <t>ケイレキ</t>
    </rPh>
    <rPh sb="4" eb="6">
      <t>クブン</t>
    </rPh>
    <phoneticPr fontId="4"/>
  </si>
  <si>
    <t>⑯ 給与負担区分</t>
    <rPh sb="6" eb="8">
      <t>クブン</t>
    </rPh>
    <phoneticPr fontId="4"/>
  </si>
  <si>
    <t>実月数（推定）</t>
    <rPh sb="0" eb="1">
      <t>ジツ</t>
    </rPh>
    <rPh sb="1" eb="3">
      <t>ゲッスウ</t>
    </rPh>
    <rPh sb="4" eb="6">
      <t>スイテイ</t>
    </rPh>
    <phoneticPr fontId="4"/>
  </si>
  <si>
    <t>換算率（推定）</t>
    <rPh sb="0" eb="3">
      <t>カンサンリツ</t>
    </rPh>
    <rPh sb="4" eb="6">
      <t>スイテイ</t>
    </rPh>
    <phoneticPr fontId="5"/>
  </si>
  <si>
    <t>換算月数（推定）</t>
    <rPh sb="0" eb="2">
      <t>カンサン</t>
    </rPh>
    <rPh sb="2" eb="4">
      <t>ツキスウ</t>
    </rPh>
    <rPh sb="5" eb="7">
      <t>スイテイ</t>
    </rPh>
    <phoneticPr fontId="5"/>
  </si>
  <si>
    <t>換算率キー</t>
    <rPh sb="0" eb="3">
      <t>カンサンリツ</t>
    </rPh>
    <phoneticPr fontId="4"/>
  </si>
  <si>
    <t>看護師</t>
    <rPh sb="0" eb="3">
      <t>カンゴシ</t>
    </rPh>
    <phoneticPr fontId="4"/>
  </si>
  <si>
    <t>栄養士</t>
    <rPh sb="0" eb="3">
      <t>エイヨウシ</t>
    </rPh>
    <phoneticPr fontId="4"/>
  </si>
  <si>
    <t>職種</t>
    <rPh sb="0" eb="2">
      <t>ショクシュ</t>
    </rPh>
    <phoneticPr fontId="4"/>
  </si>
  <si>
    <t>臨時・任期付・会計年度任用職員（有期雇用・常勤）</t>
    <rPh sb="0" eb="2">
      <t>リンジ</t>
    </rPh>
    <rPh sb="3" eb="5">
      <t>ニンキ</t>
    </rPh>
    <rPh sb="5" eb="6">
      <t>ツ</t>
    </rPh>
    <rPh sb="7" eb="11">
      <t>カイケイネンド</t>
    </rPh>
    <rPh sb="11" eb="15">
      <t>ニンヨウショクイン</t>
    </rPh>
    <rPh sb="16" eb="18">
      <t>ユウキ</t>
    </rPh>
    <rPh sb="18" eb="20">
      <t>コヨウ</t>
    </rPh>
    <rPh sb="21" eb="23">
      <t>ジョウキン</t>
    </rPh>
    <phoneticPr fontId="4"/>
  </si>
  <si>
    <t>採用職種</t>
    <rPh sb="0" eb="2">
      <t>サイヨウ</t>
    </rPh>
    <rPh sb="2" eb="4">
      <t>ショクシュ</t>
    </rPh>
    <phoneticPr fontId="4"/>
  </si>
  <si>
    <t>教育職員</t>
    <rPh sb="0" eb="2">
      <t>キョウイク</t>
    </rPh>
    <rPh sb="2" eb="4">
      <t>ショクイン</t>
    </rPh>
    <phoneticPr fontId="4"/>
  </si>
  <si>
    <t>事務職員</t>
    <rPh sb="0" eb="2">
      <t>ジム</t>
    </rPh>
    <rPh sb="2" eb="4">
      <t>ショクイン</t>
    </rPh>
    <phoneticPr fontId="4"/>
  </si>
  <si>
    <t>小学校</t>
    <rPh sb="0" eb="3">
      <t>ショウガッコウ</t>
    </rPh>
    <phoneticPr fontId="4"/>
  </si>
  <si>
    <t>中学校</t>
    <rPh sb="0" eb="3">
      <t>チュウガッコウ</t>
    </rPh>
    <phoneticPr fontId="4"/>
  </si>
  <si>
    <t>高等学校</t>
    <rPh sb="0" eb="2">
      <t>コウトウ</t>
    </rPh>
    <rPh sb="2" eb="4">
      <t>ガッコウ</t>
    </rPh>
    <phoneticPr fontId="4"/>
  </si>
  <si>
    <t>特別支援学校</t>
    <rPh sb="0" eb="2">
      <t>トクベツ</t>
    </rPh>
    <rPh sb="2" eb="4">
      <t>シエン</t>
    </rPh>
    <rPh sb="4" eb="6">
      <t>ガッコウ</t>
    </rPh>
    <phoneticPr fontId="4"/>
  </si>
  <si>
    <t>実習助手・寄宿舎指導員</t>
    <rPh sb="0" eb="2">
      <t>ジッシュウ</t>
    </rPh>
    <rPh sb="2" eb="4">
      <t>ジョシュ</t>
    </rPh>
    <rPh sb="5" eb="8">
      <t>キシュクシャ</t>
    </rPh>
    <rPh sb="8" eb="11">
      <t>シドウイン</t>
    </rPh>
    <phoneticPr fontId="4"/>
  </si>
  <si>
    <t>学校事務</t>
    <rPh sb="0" eb="2">
      <t>ガッコウ</t>
    </rPh>
    <rPh sb="2" eb="4">
      <t>ジム</t>
    </rPh>
    <phoneticPr fontId="4"/>
  </si>
  <si>
    <t>経歴区分</t>
    <rPh sb="0" eb="2">
      <t>ケイレキ</t>
    </rPh>
    <rPh sb="2" eb="4">
      <t>クブン</t>
    </rPh>
    <phoneticPr fontId="4"/>
  </si>
  <si>
    <t>雇用等形態</t>
    <rPh sb="0" eb="2">
      <t>コヨウ</t>
    </rPh>
    <rPh sb="2" eb="3">
      <t>トウ</t>
    </rPh>
    <rPh sb="3" eb="5">
      <t>ケイタイ</t>
    </rPh>
    <phoneticPr fontId="4"/>
  </si>
  <si>
    <t>換算月数</t>
    <rPh sb="0" eb="2">
      <t>カンサン</t>
    </rPh>
    <rPh sb="2" eb="4">
      <t>ツキスウ</t>
    </rPh>
    <phoneticPr fontId="4"/>
  </si>
  <si>
    <t>加算月数（専攻科6月加算のみ）</t>
    <phoneticPr fontId="4"/>
  </si>
  <si>
    <t>経験月数</t>
    <rPh sb="0" eb="2">
      <t>ケイケン</t>
    </rPh>
    <rPh sb="2" eb="4">
      <t>ツキスウ</t>
    </rPh>
    <phoneticPr fontId="4"/>
  </si>
  <si>
    <t>教（二）</t>
    <rPh sb="0" eb="1">
      <t>キョウ</t>
    </rPh>
    <rPh sb="2" eb="3">
      <t>ニ</t>
    </rPh>
    <phoneticPr fontId="18"/>
  </si>
  <si>
    <t>教（三）</t>
    <rPh sb="0" eb="1">
      <t>キョウ</t>
    </rPh>
    <rPh sb="2" eb="3">
      <t>サン</t>
    </rPh>
    <phoneticPr fontId="18"/>
  </si>
  <si>
    <t>医（二）</t>
    <rPh sb="0" eb="1">
      <t>イ</t>
    </rPh>
    <rPh sb="2" eb="3">
      <t>ニ</t>
    </rPh>
    <phoneticPr fontId="18"/>
  </si>
  <si>
    <t>年数</t>
    <rPh sb="0" eb="1">
      <t>ネン</t>
    </rPh>
    <rPh sb="1" eb="2">
      <t>スウ</t>
    </rPh>
    <phoneticPr fontId="5"/>
  </si>
  <si>
    <t>年</t>
    <rPh sb="0" eb="1">
      <t>ネン</t>
    </rPh>
    <phoneticPr fontId="5"/>
  </si>
  <si>
    <t>余剰月数</t>
    <rPh sb="0" eb="2">
      <t>ヨジョウ</t>
    </rPh>
    <rPh sb="2" eb="4">
      <t>ゲッスウ</t>
    </rPh>
    <phoneticPr fontId="5"/>
  </si>
  <si>
    <t>月</t>
    <rPh sb="0" eb="1">
      <t>ツキ</t>
    </rPh>
    <phoneticPr fontId="5"/>
  </si>
  <si>
    <t>余剰号給</t>
    <rPh sb="0" eb="2">
      <t>ヨジョウ</t>
    </rPh>
    <rPh sb="2" eb="4">
      <t>ゴウキュウ</t>
    </rPh>
    <phoneticPr fontId="5"/>
  </si>
  <si>
    <t>号</t>
    <rPh sb="0" eb="1">
      <t>ゴウ</t>
    </rPh>
    <phoneticPr fontId="5"/>
  </si>
  <si>
    <t>初任給付与</t>
    <rPh sb="0" eb="3">
      <t>ショニンキュウ</t>
    </rPh>
    <rPh sb="3" eb="5">
      <t>フヨ</t>
    </rPh>
    <phoneticPr fontId="5"/>
  </si>
  <si>
    <t>級</t>
    <rPh sb="0" eb="1">
      <t>キュウ</t>
    </rPh>
    <phoneticPr fontId="4"/>
  </si>
  <si>
    <t>号給</t>
    <rPh sb="0" eb="2">
      <t>ゴウキュウ</t>
    </rPh>
    <phoneticPr fontId="4"/>
  </si>
  <si>
    <t>表</t>
    <rPh sb="0" eb="1">
      <t>ヒョウ</t>
    </rPh>
    <phoneticPr fontId="4"/>
  </si>
  <si>
    <t>行政</t>
    <rPh sb="0" eb="2">
      <t>ギョウセイ</t>
    </rPh>
    <phoneticPr fontId="4"/>
  </si>
  <si>
    <t>表</t>
    <rPh sb="0" eb="1">
      <t>ヒョウ</t>
    </rPh>
    <phoneticPr fontId="16"/>
  </si>
  <si>
    <t>級</t>
    <rPh sb="0" eb="1">
      <t>キュウ</t>
    </rPh>
    <phoneticPr fontId="16"/>
  </si>
  <si>
    <t>最高号給</t>
    <rPh sb="0" eb="2">
      <t>サイコウ</t>
    </rPh>
    <rPh sb="2" eb="4">
      <t>ゴウキュウ</t>
    </rPh>
    <phoneticPr fontId="16"/>
  </si>
  <si>
    <t>最高号給（R7.4.1給料表切替後）</t>
    <rPh sb="0" eb="2">
      <t>サイコウ</t>
    </rPh>
    <rPh sb="2" eb="4">
      <t>ゴウキュウ</t>
    </rPh>
    <rPh sb="11" eb="14">
      <t>キュウリョウヒョウ</t>
    </rPh>
    <rPh sb="14" eb="16">
      <t>キリカエ</t>
    </rPh>
    <rPh sb="16" eb="17">
      <t>ゴ</t>
    </rPh>
    <phoneticPr fontId="18"/>
  </si>
  <si>
    <t>学歴区分</t>
    <rPh sb="0" eb="2">
      <t>ガクレキ</t>
    </rPh>
    <rPh sb="2" eb="4">
      <t>クブン</t>
    </rPh>
    <phoneticPr fontId="4"/>
  </si>
  <si>
    <t>給料表区分</t>
    <rPh sb="0" eb="3">
      <t>キュウリョウヒョウ</t>
    </rPh>
    <rPh sb="3" eb="5">
      <t>クブン</t>
    </rPh>
    <phoneticPr fontId="4"/>
  </si>
  <si>
    <t>技労</t>
    <rPh sb="0" eb="2">
      <t>ギロウ</t>
    </rPh>
    <phoneticPr fontId="18"/>
  </si>
  <si>
    <t>初任給基準</t>
    <rPh sb="0" eb="3">
      <t>ショニンキュウ</t>
    </rPh>
    <rPh sb="3" eb="5">
      <t>キジュン</t>
    </rPh>
    <phoneticPr fontId="4"/>
  </si>
  <si>
    <t>中学校</t>
  </si>
  <si>
    <t>高等学校</t>
  </si>
  <si>
    <t>給料表</t>
    <rPh sb="0" eb="3">
      <t>キュウリョウヒョウ</t>
    </rPh>
    <phoneticPr fontId="4"/>
  </si>
  <si>
    <t>高</t>
    <rPh sb="0" eb="1">
      <t>タカ</t>
    </rPh>
    <phoneticPr fontId="4"/>
  </si>
  <si>
    <t>短</t>
    <rPh sb="0" eb="1">
      <t>タン</t>
    </rPh>
    <phoneticPr fontId="4"/>
  </si>
  <si>
    <t>大</t>
    <rPh sb="0" eb="1">
      <t>ダイ</t>
    </rPh>
    <phoneticPr fontId="4"/>
  </si>
  <si>
    <t>修</t>
    <rPh sb="0" eb="1">
      <t>オサム</t>
    </rPh>
    <phoneticPr fontId="4"/>
  </si>
  <si>
    <t>博</t>
    <rPh sb="0" eb="1">
      <t>ヒロシ</t>
    </rPh>
    <phoneticPr fontId="4"/>
  </si>
  <si>
    <t>級キー</t>
    <rPh sb="0" eb="1">
      <t>キュウ</t>
    </rPh>
    <phoneticPr fontId="4"/>
  </si>
  <si>
    <t>学歴区分</t>
    <rPh sb="0" eb="2">
      <t>ガクレキ</t>
    </rPh>
    <rPh sb="2" eb="4">
      <t>クブン</t>
    </rPh>
    <phoneticPr fontId="4"/>
  </si>
  <si>
    <t>大専</t>
    <rPh sb="0" eb="1">
      <t>ダイ</t>
    </rPh>
    <rPh sb="1" eb="2">
      <t>セン</t>
    </rPh>
    <phoneticPr fontId="4"/>
  </si>
  <si>
    <t>大専</t>
    <rPh sb="0" eb="1">
      <t>ダイ</t>
    </rPh>
    <rPh sb="1" eb="2">
      <t>セン</t>
    </rPh>
    <phoneticPr fontId="4"/>
  </si>
  <si>
    <t>短三</t>
    <rPh sb="0" eb="1">
      <t>タン</t>
    </rPh>
    <rPh sb="1" eb="2">
      <t>3</t>
    </rPh>
    <phoneticPr fontId="4"/>
  </si>
  <si>
    <t>大専</t>
    <rPh sb="0" eb="2">
      <t>ダイセン</t>
    </rPh>
    <phoneticPr fontId="4"/>
  </si>
  <si>
    <t>調整率（分子）</t>
    <rPh sb="0" eb="2">
      <t>チョウセイ</t>
    </rPh>
    <rPh sb="2" eb="3">
      <t>リツ</t>
    </rPh>
    <rPh sb="4" eb="6">
      <t>ブンシ</t>
    </rPh>
    <phoneticPr fontId="4"/>
  </si>
  <si>
    <t>調整率（分母）</t>
    <rPh sb="0" eb="2">
      <t>チョウセイ</t>
    </rPh>
    <rPh sb="2" eb="3">
      <t>リツ</t>
    </rPh>
    <rPh sb="4" eb="6">
      <t>ブンボ</t>
    </rPh>
    <phoneticPr fontId="4"/>
  </si>
  <si>
    <t>最高号給キー</t>
    <rPh sb="0" eb="2">
      <t>サイコウ</t>
    </rPh>
    <rPh sb="2" eb="4">
      <t>ゴウキュウ</t>
    </rPh>
    <phoneticPr fontId="4"/>
  </si>
  <si>
    <t>経験年数（前歴）</t>
    <rPh sb="0" eb="2">
      <t>ケイケン</t>
    </rPh>
    <rPh sb="2" eb="4">
      <t>ネンスウ</t>
    </rPh>
    <rPh sb="5" eb="7">
      <t>ゼンレキ</t>
    </rPh>
    <phoneticPr fontId="3"/>
  </si>
  <si>
    <t>他官庁</t>
    <rPh sb="0" eb="3">
      <t>タカンチョウ</t>
    </rPh>
    <phoneticPr fontId="3"/>
  </si>
  <si>
    <t>民間</t>
    <rPh sb="0" eb="2">
      <t>ミンカン</t>
    </rPh>
    <phoneticPr fontId="3"/>
  </si>
  <si>
    <t>兵役</t>
    <rPh sb="0" eb="2">
      <t>ヘイエキ</t>
    </rPh>
    <phoneticPr fontId="3"/>
  </si>
  <si>
    <t>その他</t>
    <rPh sb="2" eb="3">
      <t>タ</t>
    </rPh>
    <phoneticPr fontId="3"/>
  </si>
  <si>
    <t>同種</t>
    <rPh sb="0" eb="2">
      <t>ドウシュ</t>
    </rPh>
    <phoneticPr fontId="3"/>
  </si>
  <si>
    <t>異種</t>
    <rPh sb="0" eb="2">
      <t>イシュ</t>
    </rPh>
    <phoneticPr fontId="3"/>
  </si>
  <si>
    <t>Ｂ</t>
  </si>
  <si>
    <t>Ｃ</t>
  </si>
  <si>
    <t>総務給実経験年数貼付用</t>
    <rPh sb="0" eb="2">
      <t>ソウム</t>
    </rPh>
    <rPh sb="2" eb="4">
      <t>キュウジツ</t>
    </rPh>
    <rPh sb="4" eb="6">
      <t>ケイケン</t>
    </rPh>
    <rPh sb="6" eb="8">
      <t>ネンスウ</t>
    </rPh>
    <rPh sb="8" eb="10">
      <t>ハリツケ</t>
    </rPh>
    <rPh sb="10" eb="11">
      <t>ヨウ</t>
    </rPh>
    <phoneticPr fontId="4"/>
  </si>
  <si>
    <t>総務給実集計フラグ</t>
    <rPh sb="0" eb="2">
      <t>ソウム</t>
    </rPh>
    <rPh sb="2" eb="4">
      <t>キュウジツ</t>
    </rPh>
    <rPh sb="4" eb="6">
      <t>シュウケイ</t>
    </rPh>
    <phoneticPr fontId="4"/>
  </si>
  <si>
    <t>総務給実集計キー</t>
    <rPh sb="0" eb="2">
      <t>ソウム</t>
    </rPh>
    <rPh sb="2" eb="4">
      <t>キュウジツ</t>
    </rPh>
    <rPh sb="4" eb="6">
      <t>シュウケイ</t>
    </rPh>
    <phoneticPr fontId="4"/>
  </si>
  <si>
    <t>総務給実集計キー</t>
    <rPh sb="0" eb="2">
      <t>ソウム</t>
    </rPh>
    <rPh sb="2" eb="4">
      <t>キュウジツ</t>
    </rPh>
    <rPh sb="4" eb="6">
      <t>シュウケイ</t>
    </rPh>
    <phoneticPr fontId="4"/>
  </si>
  <si>
    <t>給与負担区分</t>
    <rPh sb="0" eb="2">
      <t>キュウヨ</t>
    </rPh>
    <rPh sb="2" eb="4">
      <t>フタン</t>
    </rPh>
    <rPh sb="4" eb="6">
      <t>クブン</t>
    </rPh>
    <phoneticPr fontId="4"/>
  </si>
  <si>
    <t>本県</t>
    <rPh sb="0" eb="2">
      <t>ホンケン</t>
    </rPh>
    <phoneticPr fontId="4"/>
  </si>
  <si>
    <t>他官庁同種</t>
    <rPh sb="0" eb="3">
      <t>タカンチョウ</t>
    </rPh>
    <rPh sb="3" eb="5">
      <t>ドウシュ</t>
    </rPh>
    <phoneticPr fontId="4"/>
  </si>
  <si>
    <t>他官庁異種</t>
    <rPh sb="0" eb="3">
      <t>タカンチョウ</t>
    </rPh>
    <rPh sb="3" eb="5">
      <t>イシュ</t>
    </rPh>
    <phoneticPr fontId="4"/>
  </si>
  <si>
    <t>国公立学校事務のみ対象</t>
    <rPh sb="0" eb="3">
      <t>コッコウリツ</t>
    </rPh>
    <rPh sb="3" eb="5">
      <t>ガッコウ</t>
    </rPh>
    <rPh sb="5" eb="7">
      <t>ジム</t>
    </rPh>
    <rPh sb="9" eb="11">
      <t>タイショウ</t>
    </rPh>
    <phoneticPr fontId="4"/>
  </si>
  <si>
    <t>私立学校事務のみ対象</t>
    <rPh sb="0" eb="2">
      <t>シリツ</t>
    </rPh>
    <rPh sb="2" eb="4">
      <t>ガッコウ</t>
    </rPh>
    <rPh sb="4" eb="6">
      <t>ジム</t>
    </rPh>
    <rPh sb="8" eb="10">
      <t>タイショウ</t>
    </rPh>
    <phoneticPr fontId="4"/>
  </si>
  <si>
    <t>国公立学校事務のみ対象</t>
    <rPh sb="0" eb="3">
      <t>コッコウリツ</t>
    </rPh>
    <rPh sb="3" eb="5">
      <t>ガッコウ</t>
    </rPh>
    <rPh sb="5" eb="7">
      <t>ジム</t>
    </rPh>
    <rPh sb="9" eb="11">
      <t>タイショウ</t>
    </rPh>
    <phoneticPr fontId="4"/>
  </si>
  <si>
    <t>栄養士のみ対象</t>
    <rPh sb="5" eb="7">
      <t>タイショウ</t>
    </rPh>
    <phoneticPr fontId="4"/>
  </si>
  <si>
    <t>看護師のみ対象</t>
    <rPh sb="5" eb="7">
      <t>タイショウ</t>
    </rPh>
    <phoneticPr fontId="4"/>
  </si>
  <si>
    <t>その他Ｄ</t>
    <rPh sb="2" eb="3">
      <t>タ</t>
    </rPh>
    <phoneticPr fontId="4"/>
  </si>
  <si>
    <t>その他Ａ</t>
    <rPh sb="2" eb="3">
      <t>タ</t>
    </rPh>
    <phoneticPr fontId="4"/>
  </si>
  <si>
    <t>民間同種</t>
    <rPh sb="0" eb="2">
      <t>ミンカン</t>
    </rPh>
    <rPh sb="2" eb="4">
      <t>ドウシュ</t>
    </rPh>
    <phoneticPr fontId="4"/>
  </si>
  <si>
    <t>民間異種</t>
    <rPh sb="0" eb="2">
      <t>ミンカン</t>
    </rPh>
    <rPh sb="2" eb="4">
      <t>イシュ</t>
    </rPh>
    <phoneticPr fontId="4"/>
  </si>
  <si>
    <t>総務給実区分</t>
    <rPh sb="0" eb="2">
      <t>ソウム</t>
    </rPh>
    <rPh sb="2" eb="4">
      <t>キュウジツ</t>
    </rPh>
    <rPh sb="4" eb="6">
      <t>クブン</t>
    </rPh>
    <phoneticPr fontId="4"/>
  </si>
  <si>
    <t>正規の修学年数内の期間</t>
  </si>
  <si>
    <t>⑨教職免許種別</t>
    <rPh sb="1" eb="3">
      <t>キョウショク</t>
    </rPh>
    <rPh sb="3" eb="5">
      <t>メンキョ</t>
    </rPh>
    <rPh sb="5" eb="7">
      <t>シュベツ</t>
    </rPh>
    <phoneticPr fontId="4"/>
  </si>
  <si>
    <t>⑨ 教職免許種別</t>
    <rPh sb="4" eb="6">
      <t>メンキョ</t>
    </rPh>
    <rPh sb="6" eb="8">
      <t>シュベツ</t>
    </rPh>
    <phoneticPr fontId="4"/>
  </si>
  <si>
    <t>○○大学</t>
    <rPh sb="2" eb="4">
      <t>ダイガク</t>
    </rPh>
    <phoneticPr fontId="4"/>
  </si>
  <si>
    <t>重複フラグ</t>
    <rPh sb="0" eb="2">
      <t>ジュウフク</t>
    </rPh>
    <phoneticPr fontId="4"/>
  </si>
  <si>
    <t>本県（1.0）</t>
    <rPh sb="0" eb="2">
      <t>ホンケン</t>
    </rPh>
    <phoneticPr fontId="3"/>
  </si>
  <si>
    <t>同種（1.0）</t>
    <rPh sb="0" eb="2">
      <t>ドウシュ</t>
    </rPh>
    <phoneticPr fontId="3"/>
  </si>
  <si>
    <t>異種（0.8）</t>
    <rPh sb="0" eb="2">
      <t>イシュ</t>
    </rPh>
    <phoneticPr fontId="3"/>
  </si>
  <si>
    <t>Ａ（1.0）</t>
    <phoneticPr fontId="4"/>
  </si>
  <si>
    <t>Ｄ（0.5）</t>
    <phoneticPr fontId="4"/>
  </si>
  <si>
    <t>高校卒</t>
    <rPh sb="0" eb="3">
      <t>コウコウソツ</t>
    </rPh>
    <phoneticPr fontId="5"/>
  </si>
  <si>
    <t>短大卒</t>
    <rPh sb="0" eb="3">
      <t>タンダイソツ</t>
    </rPh>
    <phoneticPr fontId="5"/>
  </si>
  <si>
    <t>大学卒</t>
    <rPh sb="0" eb="3">
      <t>ダイガクソツ</t>
    </rPh>
    <phoneticPr fontId="5"/>
  </si>
  <si>
    <t>修士卒</t>
    <rPh sb="0" eb="2">
      <t>シュウシ</t>
    </rPh>
    <rPh sb="2" eb="3">
      <t>ソツ</t>
    </rPh>
    <phoneticPr fontId="5"/>
  </si>
  <si>
    <t>博士卒</t>
    <rPh sb="0" eb="2">
      <t>ハカセ</t>
    </rPh>
    <rPh sb="2" eb="3">
      <t>ソツ</t>
    </rPh>
    <phoneticPr fontId="5"/>
  </si>
  <si>
    <t>専修</t>
    <rPh sb="0" eb="2">
      <t>センシュウ</t>
    </rPh>
    <phoneticPr fontId="4"/>
  </si>
  <si>
    <t>一種</t>
    <rPh sb="0" eb="1">
      <t>1</t>
    </rPh>
    <rPh sb="1" eb="2">
      <t>シュ</t>
    </rPh>
    <phoneticPr fontId="4"/>
  </si>
  <si>
    <t>二種</t>
    <rPh sb="0" eb="1">
      <t>2</t>
    </rPh>
    <rPh sb="1" eb="2">
      <t>シュ</t>
    </rPh>
    <phoneticPr fontId="4"/>
  </si>
  <si>
    <t>生年度</t>
    <rPh sb="0" eb="2">
      <t>セイネン</t>
    </rPh>
    <rPh sb="2" eb="3">
      <t>ド</t>
    </rPh>
    <phoneticPr fontId="5"/>
  </si>
  <si>
    <t>生年度別実月数（ストレート）</t>
    <rPh sb="0" eb="1">
      <t>ナマ</t>
    </rPh>
    <rPh sb="1" eb="3">
      <t>ネンド</t>
    </rPh>
    <rPh sb="3" eb="4">
      <t>ベツ</t>
    </rPh>
    <rPh sb="4" eb="5">
      <t>ジツ</t>
    </rPh>
    <rPh sb="5" eb="7">
      <t>ゲッスウ</t>
    </rPh>
    <phoneticPr fontId="5"/>
  </si>
  <si>
    <t>採用区分</t>
    <rPh sb="0" eb="2">
      <t>サイヨウ</t>
    </rPh>
    <rPh sb="2" eb="4">
      <t>クブン</t>
    </rPh>
    <phoneticPr fontId="4"/>
  </si>
  <si>
    <t>試験（社会人特別）</t>
    <phoneticPr fontId="4"/>
  </si>
  <si>
    <t>試験</t>
    <phoneticPr fontId="4"/>
  </si>
  <si>
    <t>割愛</t>
  </si>
  <si>
    <t>生年度</t>
    <rPh sb="0" eb="1">
      <t>セイ</t>
    </rPh>
    <rPh sb="1" eb="3">
      <t>ネンド</t>
    </rPh>
    <phoneticPr fontId="4"/>
  </si>
  <si>
    <t>生年度計算キー</t>
    <rPh sb="0" eb="1">
      <t>ウ</t>
    </rPh>
    <rPh sb="1" eb="3">
      <t>ネンド</t>
    </rPh>
    <rPh sb="3" eb="5">
      <t>ケイサン</t>
    </rPh>
    <phoneticPr fontId="4"/>
  </si>
  <si>
    <t>実月数</t>
    <rPh sb="0" eb="1">
      <t>ジツ</t>
    </rPh>
    <rPh sb="1" eb="3">
      <t>ゲッスウ</t>
    </rPh>
    <phoneticPr fontId="4"/>
  </si>
  <si>
    <t>学歴</t>
    <rPh sb="0" eb="2">
      <t>ガクレキ</t>
    </rPh>
    <phoneticPr fontId="4"/>
  </si>
  <si>
    <t>高</t>
    <rPh sb="0" eb="1">
      <t>コウ</t>
    </rPh>
    <phoneticPr fontId="1"/>
  </si>
  <si>
    <t>短</t>
    <rPh sb="0" eb="1">
      <t>ミジカ</t>
    </rPh>
    <phoneticPr fontId="1"/>
  </si>
  <si>
    <t>大</t>
    <rPh sb="0" eb="1">
      <t>ダイ</t>
    </rPh>
    <phoneticPr fontId="1"/>
  </si>
  <si>
    <t>実月数計チェック</t>
    <rPh sb="0" eb="1">
      <t>ジツ</t>
    </rPh>
    <rPh sb="1" eb="3">
      <t>ゲッスウ</t>
    </rPh>
    <rPh sb="3" eb="4">
      <t>ケイ</t>
    </rPh>
    <phoneticPr fontId="4"/>
  </si>
  <si>
    <t>卒業年（ストレート）</t>
    <rPh sb="0" eb="2">
      <t>ソツギョウ</t>
    </rPh>
    <rPh sb="2" eb="3">
      <t>ネン</t>
    </rPh>
    <phoneticPr fontId="4"/>
  </si>
  <si>
    <t>給料表区分</t>
    <rPh sb="0" eb="3">
      <t>キュウリョウヒョウ</t>
    </rPh>
    <rPh sb="3" eb="5">
      <t>クブン</t>
    </rPh>
    <phoneticPr fontId="4"/>
  </si>
  <si>
    <t>⑬経歴区分</t>
    <rPh sb="1" eb="3">
      <t>ケイレキ</t>
    </rPh>
    <rPh sb="3" eb="5">
      <t>クブン</t>
    </rPh>
    <phoneticPr fontId="4"/>
  </si>
  <si>
    <t>⑭雇用形態</t>
    <rPh sb="1" eb="3">
      <t>コヨウ</t>
    </rPh>
    <rPh sb="3" eb="5">
      <t>ケイタイ</t>
    </rPh>
    <phoneticPr fontId="4"/>
  </si>
  <si>
    <t>⑮職種</t>
    <rPh sb="1" eb="3">
      <t>ショクシュ</t>
    </rPh>
    <phoneticPr fontId="4"/>
  </si>
  <si>
    <t>⑯給与負担区分</t>
    <rPh sb="1" eb="3">
      <t>キュウヨ</t>
    </rPh>
    <rPh sb="3" eb="5">
      <t>フタン</t>
    </rPh>
    <rPh sb="5" eb="7">
      <t>クブン</t>
    </rPh>
    <phoneticPr fontId="4"/>
  </si>
  <si>
    <t>給与負担区分</t>
    <rPh sb="0" eb="2">
      <t>キュウヨ</t>
    </rPh>
    <rPh sb="2" eb="4">
      <t>フタン</t>
    </rPh>
    <rPh sb="4" eb="6">
      <t>クブン</t>
    </rPh>
    <phoneticPr fontId="4"/>
  </si>
  <si>
    <t>奈良県費</t>
    <rPh sb="0" eb="2">
      <t>ナラ</t>
    </rPh>
    <rPh sb="2" eb="4">
      <t>ケンピ</t>
    </rPh>
    <phoneticPr fontId="4"/>
  </si>
  <si>
    <t>その他</t>
    <rPh sb="2" eb="3">
      <t>タ</t>
    </rPh>
    <phoneticPr fontId="4"/>
  </si>
  <si>
    <t>所属CD</t>
    <rPh sb="0" eb="2">
      <t>ショゾク</t>
    </rPh>
    <phoneticPr fontId="4"/>
  </si>
  <si>
    <t>職員番号</t>
    <rPh sb="0" eb="2">
      <t>ショクイン</t>
    </rPh>
    <rPh sb="2" eb="4">
      <t>バンゴウ</t>
    </rPh>
    <phoneticPr fontId="4"/>
  </si>
  <si>
    <t>他官庁同種（1.0）</t>
    <rPh sb="0" eb="3">
      <t>タカンチョウ</t>
    </rPh>
    <phoneticPr fontId="3"/>
  </si>
  <si>
    <t>他官庁異種（0.8）</t>
    <rPh sb="0" eb="3">
      <t>タカンチョウ</t>
    </rPh>
    <phoneticPr fontId="3"/>
  </si>
  <si>
    <t>民間同種（1.0）</t>
    <rPh sb="0" eb="2">
      <t>ミンカン</t>
    </rPh>
    <phoneticPr fontId="3"/>
  </si>
  <si>
    <t>民間異種（0.8）</t>
    <rPh sb="0" eb="2">
      <t>ミンカン</t>
    </rPh>
    <phoneticPr fontId="3"/>
  </si>
  <si>
    <t>兵役同種</t>
    <rPh sb="0" eb="2">
      <t>ヘイエキ</t>
    </rPh>
    <phoneticPr fontId="3"/>
  </si>
  <si>
    <t>兵役異種</t>
    <rPh sb="0" eb="2">
      <t>ヘイエキ</t>
    </rPh>
    <phoneticPr fontId="3"/>
  </si>
  <si>
    <t>その他Ａ（1.0）</t>
    <rPh sb="2" eb="3">
      <t>タ</t>
    </rPh>
    <phoneticPr fontId="3"/>
  </si>
  <si>
    <t>その他Ｂ</t>
    <rPh sb="2" eb="3">
      <t>タ</t>
    </rPh>
    <phoneticPr fontId="3"/>
  </si>
  <si>
    <t>その他Ｃ</t>
    <rPh sb="2" eb="3">
      <t>タ</t>
    </rPh>
    <phoneticPr fontId="3"/>
  </si>
  <si>
    <t>その他Ｄ（0.5）</t>
    <rPh sb="2" eb="3">
      <t>タ</t>
    </rPh>
    <phoneticPr fontId="3"/>
  </si>
  <si>
    <t>前歴</t>
    <rPh sb="0" eb="2">
      <t>ゼンレキ</t>
    </rPh>
    <phoneticPr fontId="4"/>
  </si>
  <si>
    <t>氏名</t>
    <rPh sb="0" eb="2">
      <t>シメイ</t>
    </rPh>
    <phoneticPr fontId="4"/>
  </si>
  <si>
    <t>生年月日</t>
    <rPh sb="0" eb="2">
      <t>セイネン</t>
    </rPh>
    <rPh sb="2" eb="4">
      <t>ガッピ</t>
    </rPh>
    <phoneticPr fontId="4"/>
  </si>
  <si>
    <t>採用年月日</t>
    <rPh sb="0" eb="2">
      <t>サイヨウ</t>
    </rPh>
    <rPh sb="2" eb="5">
      <t>ネンガッピ</t>
    </rPh>
    <phoneticPr fontId="4"/>
  </si>
  <si>
    <t>試験区分</t>
    <rPh sb="0" eb="2">
      <t>シケン</t>
    </rPh>
    <rPh sb="2" eb="4">
      <t>クブン</t>
    </rPh>
    <phoneticPr fontId="4"/>
  </si>
  <si>
    <t>看護区分</t>
    <rPh sb="0" eb="2">
      <t>カンゴ</t>
    </rPh>
    <rPh sb="2" eb="4">
      <t>クブン</t>
    </rPh>
    <phoneticPr fontId="4"/>
  </si>
  <si>
    <t>適用給料表</t>
    <rPh sb="0" eb="2">
      <t>テキヨウ</t>
    </rPh>
    <rPh sb="2" eb="5">
      <t>キュウリョウヒョウ</t>
    </rPh>
    <phoneticPr fontId="4"/>
  </si>
  <si>
    <t>資格</t>
    <rPh sb="0" eb="2">
      <t>シカク</t>
    </rPh>
    <phoneticPr fontId="4"/>
  </si>
  <si>
    <t>取得日</t>
    <rPh sb="0" eb="3">
      <t>シュトクビ</t>
    </rPh>
    <phoneticPr fontId="4"/>
  </si>
  <si>
    <t>基準学歴</t>
    <rPh sb="0" eb="2">
      <t>キジュン</t>
    </rPh>
    <rPh sb="2" eb="4">
      <t>ガクレキ</t>
    </rPh>
    <phoneticPr fontId="4"/>
  </si>
  <si>
    <t>卒業年月日</t>
    <rPh sb="0" eb="2">
      <t>ソツギョウ</t>
    </rPh>
    <rPh sb="2" eb="5">
      <t>ネンガッピ</t>
    </rPh>
    <phoneticPr fontId="4"/>
  </si>
  <si>
    <t>任命権者</t>
    <rPh sb="0" eb="4">
      <t>ニンメイケンジャ</t>
    </rPh>
    <phoneticPr fontId="4"/>
  </si>
  <si>
    <t>最終学歴</t>
    <rPh sb="0" eb="2">
      <t>サイシュウ</t>
    </rPh>
    <rPh sb="2" eb="4">
      <t>ガクレキ</t>
    </rPh>
    <phoneticPr fontId="4"/>
  </si>
  <si>
    <t>期間開始</t>
    <rPh sb="0" eb="2">
      <t>キカン</t>
    </rPh>
    <rPh sb="2" eb="4">
      <t>カイシ</t>
    </rPh>
    <phoneticPr fontId="4"/>
  </si>
  <si>
    <t>期間終了</t>
    <rPh sb="0" eb="2">
      <t>キカン</t>
    </rPh>
    <rPh sb="2" eb="4">
      <t>シュウリョウ</t>
    </rPh>
    <phoneticPr fontId="4"/>
  </si>
  <si>
    <t>同月数</t>
    <rPh sb="0" eb="1">
      <t>ドウ</t>
    </rPh>
    <rPh sb="1" eb="3">
      <t>ツキスウ</t>
    </rPh>
    <phoneticPr fontId="4"/>
  </si>
  <si>
    <t>直接</t>
    <rPh sb="0" eb="2">
      <t>チョクセツ</t>
    </rPh>
    <phoneticPr fontId="4"/>
  </si>
  <si>
    <t>備考</t>
    <rPh sb="0" eb="2">
      <t>ビコウ</t>
    </rPh>
    <phoneticPr fontId="4"/>
  </si>
  <si>
    <t>修学年数調整期間開始</t>
    <rPh sb="0" eb="2">
      <t>シュウガク</t>
    </rPh>
    <rPh sb="2" eb="4">
      <t>ネンスウ</t>
    </rPh>
    <rPh sb="4" eb="6">
      <t>チョウセイ</t>
    </rPh>
    <rPh sb="6" eb="8">
      <t>キカン</t>
    </rPh>
    <rPh sb="8" eb="10">
      <t>カイシ</t>
    </rPh>
    <phoneticPr fontId="4"/>
  </si>
  <si>
    <t>修学年数調整期間終了</t>
    <rPh sb="0" eb="2">
      <t>シュウガク</t>
    </rPh>
    <rPh sb="2" eb="4">
      <t>ネンスウ</t>
    </rPh>
    <rPh sb="4" eb="6">
      <t>チョウセイ</t>
    </rPh>
    <rPh sb="6" eb="8">
      <t>キカン</t>
    </rPh>
    <rPh sb="8" eb="10">
      <t>シュウリョウ</t>
    </rPh>
    <phoneticPr fontId="4"/>
  </si>
  <si>
    <t>教員以外の公務員</t>
    <rPh sb="0" eb="2">
      <t>キョウイン</t>
    </rPh>
    <rPh sb="2" eb="4">
      <t>イガイ</t>
    </rPh>
    <rPh sb="5" eb="8">
      <t>コウムイン</t>
    </rPh>
    <phoneticPr fontId="4"/>
  </si>
  <si>
    <t>奈良県費以外の公費</t>
    <rPh sb="0" eb="2">
      <t>ナラ</t>
    </rPh>
    <rPh sb="2" eb="4">
      <t>ケンピ</t>
    </rPh>
    <rPh sb="4" eb="6">
      <t>イガイ</t>
    </rPh>
    <rPh sb="7" eb="9">
      <t>コウヒ</t>
    </rPh>
    <phoneticPr fontId="4"/>
  </si>
  <si>
    <t>奈良県費以外の公費</t>
    <rPh sb="0" eb="2">
      <t>ナラ</t>
    </rPh>
    <rPh sb="2" eb="4">
      <t>ケンピ</t>
    </rPh>
    <rPh sb="4" eb="6">
      <t>イガイ</t>
    </rPh>
    <rPh sb="7" eb="9">
      <t>コウヒ</t>
    </rPh>
    <phoneticPr fontId="4"/>
  </si>
  <si>
    <t>その他</t>
    <rPh sb="2" eb="3">
      <t>タ</t>
    </rPh>
    <phoneticPr fontId="4"/>
  </si>
  <si>
    <t>奈良県費以外の公費</t>
    <rPh sb="0" eb="3">
      <t>ナラケン</t>
    </rPh>
    <rPh sb="3" eb="4">
      <t>ヒ</t>
    </rPh>
    <rPh sb="4" eb="6">
      <t>イガイ</t>
    </rPh>
    <rPh sb="7" eb="9">
      <t>コウヒ</t>
    </rPh>
    <phoneticPr fontId="4"/>
  </si>
  <si>
    <t>大和　一郎</t>
    <rPh sb="0" eb="2">
      <t>ヤマト</t>
    </rPh>
    <rPh sb="3" eb="5">
      <t>イチロウ</t>
    </rPh>
    <phoneticPr fontId="4"/>
  </si>
  <si>
    <t>教育学部教育学科</t>
    <rPh sb="0" eb="2">
      <t>キョウイク</t>
    </rPh>
    <rPh sb="2" eb="4">
      <t>ガクブ</t>
    </rPh>
    <rPh sb="4" eb="6">
      <t>キョウイク</t>
    </rPh>
    <rPh sb="6" eb="8">
      <t>ガッカ</t>
    </rPh>
    <phoneticPr fontId="4"/>
  </si>
  <si>
    <r>
      <t>○○大学</t>
    </r>
    <r>
      <rPr>
        <b/>
        <sz val="10"/>
        <color rgb="FFFF0000"/>
        <rFont val="游ゴシック"/>
        <family val="3"/>
        <charset val="128"/>
        <scheme val="minor"/>
      </rPr>
      <t>（留年）</t>
    </r>
    <rPh sb="2" eb="4">
      <t>ダイガク</t>
    </rPh>
    <rPh sb="5" eb="7">
      <t>リュウネン</t>
    </rPh>
    <phoneticPr fontId="5"/>
  </si>
  <si>
    <t>大和郡山市立大和小学校</t>
    <rPh sb="0" eb="2">
      <t>ヤマト</t>
    </rPh>
    <rPh sb="2" eb="4">
      <t>コオリヤマ</t>
    </rPh>
    <rPh sb="4" eb="6">
      <t>シリツ</t>
    </rPh>
    <rPh sb="6" eb="8">
      <t>ヤマト</t>
    </rPh>
    <rPh sb="8" eb="11">
      <t>ショウガッコウ</t>
    </rPh>
    <phoneticPr fontId="5"/>
  </si>
  <si>
    <t>社会医療法人○○病院</t>
    <rPh sb="0" eb="2">
      <t>シャカイ</t>
    </rPh>
    <rPh sb="2" eb="4">
      <t>イリョウ</t>
    </rPh>
    <rPh sb="4" eb="6">
      <t>ホウジン</t>
    </rPh>
    <rPh sb="8" eb="10">
      <t>ビョウイン</t>
    </rPh>
    <phoneticPr fontId="4"/>
  </si>
  <si>
    <t>大和郡山市立○○小学校</t>
    <rPh sb="0" eb="4">
      <t>ヤマトコオリヤマ</t>
    </rPh>
    <rPh sb="4" eb="6">
      <t>シリツ</t>
    </rPh>
    <rPh sb="8" eb="11">
      <t>ショウガッコウ</t>
    </rPh>
    <phoneticPr fontId="5"/>
  </si>
  <si>
    <t>学校事務（常勤）</t>
    <rPh sb="0" eb="2">
      <t>ガッコウ</t>
    </rPh>
    <rPh sb="2" eb="4">
      <t>ジム</t>
    </rPh>
    <rPh sb="5" eb="7">
      <t>ジョウキン</t>
    </rPh>
    <phoneticPr fontId="4"/>
  </si>
  <si>
    <t>契約社員・臨時職員・非常勤等（有期雇用）</t>
    <phoneticPr fontId="4"/>
  </si>
  <si>
    <t>学校事務（常勤）</t>
    <rPh sb="0" eb="4">
      <t>ガッコウジム</t>
    </rPh>
    <rPh sb="5" eb="7">
      <t>ジョウキン</t>
    </rPh>
    <phoneticPr fontId="4"/>
  </si>
  <si>
    <t>○○大学通信学部科目等履修</t>
    <rPh sb="2" eb="4">
      <t>ダイガク</t>
    </rPh>
    <rPh sb="4" eb="6">
      <t>ツウシン</t>
    </rPh>
    <rPh sb="6" eb="8">
      <t>ガクブ</t>
    </rPh>
    <phoneticPr fontId="5"/>
  </si>
  <si>
    <t>私立○○中学校</t>
    <rPh sb="0" eb="2">
      <t>シリツ</t>
    </rPh>
    <rPh sb="4" eb="7">
      <t>チュウガッコウ</t>
    </rPh>
    <phoneticPr fontId="5"/>
  </si>
  <si>
    <r>
      <t>奈良市立</t>
    </r>
    <r>
      <rPr>
        <b/>
        <sz val="10"/>
        <rFont val="游ゴシック"/>
        <family val="3"/>
        <charset val="128"/>
        <scheme val="minor"/>
      </rPr>
      <t>○○</t>
    </r>
    <r>
      <rPr>
        <sz val="10"/>
        <rFont val="游ゴシック"/>
        <family val="3"/>
        <charset val="128"/>
        <scheme val="minor"/>
      </rPr>
      <t>中学校</t>
    </r>
    <rPh sb="0" eb="2">
      <t>ナラ</t>
    </rPh>
    <rPh sb="2" eb="4">
      <t>シリツ</t>
    </rPh>
    <rPh sb="6" eb="9">
      <t>チュウガッコウ</t>
    </rPh>
    <phoneticPr fontId="5"/>
  </si>
  <si>
    <t>① 任用種別</t>
    <rPh sb="2" eb="4">
      <t>ニンヨウ</t>
    </rPh>
    <rPh sb="4" eb="6">
      <t>シュベツ</t>
    </rPh>
    <phoneticPr fontId="5"/>
  </si>
  <si>
    <t>臨時的任用職員・任期付職員</t>
    <rPh sb="0" eb="2">
      <t>リンジ</t>
    </rPh>
    <rPh sb="2" eb="3">
      <t>テキ</t>
    </rPh>
    <rPh sb="3" eb="5">
      <t>ニンヨウ</t>
    </rPh>
    <rPh sb="5" eb="7">
      <t>ショクイン</t>
    </rPh>
    <rPh sb="8" eb="10">
      <t>ニンキ</t>
    </rPh>
    <rPh sb="10" eb="11">
      <t>ツ</t>
    </rPh>
    <rPh sb="11" eb="13">
      <t>ショクイン</t>
    </rPh>
    <phoneticPr fontId="4"/>
  </si>
  <si>
    <t>栄養職員</t>
    <rPh sb="0" eb="2">
      <t>エイヨウ</t>
    </rPh>
    <rPh sb="2" eb="4">
      <t>ショクイン</t>
    </rPh>
    <phoneticPr fontId="4"/>
  </si>
  <si>
    <t>技能労務職</t>
    <rPh sb="0" eb="2">
      <t>ギノウ</t>
    </rPh>
    <rPh sb="2" eb="4">
      <t>ロウム</t>
    </rPh>
    <rPh sb="4" eb="5">
      <t>ショク</t>
    </rPh>
    <phoneticPr fontId="4"/>
  </si>
  <si>
    <t>任用区分</t>
    <rPh sb="0" eb="2">
      <t>ニンヨウ</t>
    </rPh>
    <rPh sb="2" eb="4">
      <t>クブン</t>
    </rPh>
    <phoneticPr fontId="4"/>
  </si>
  <si>
    <t>中</t>
    <rPh sb="0" eb="1">
      <t>チュウ</t>
    </rPh>
    <phoneticPr fontId="4"/>
  </si>
  <si>
    <t>中</t>
    <rPh sb="0" eb="1">
      <t>チュウ</t>
    </rPh>
    <phoneticPr fontId="4"/>
  </si>
  <si>
    <t>①任用種別</t>
    <rPh sb="1" eb="3">
      <t>ニンヨウ</t>
    </rPh>
    <phoneticPr fontId="4"/>
  </si>
  <si>
    <t>養護講師</t>
    <rPh sb="2" eb="4">
      <t>コウシ</t>
    </rPh>
    <phoneticPr fontId="4"/>
  </si>
  <si>
    <t>栄養講師</t>
    <rPh sb="2" eb="4">
      <t>コウシ</t>
    </rPh>
    <phoneticPr fontId="4"/>
  </si>
  <si>
    <t>短三</t>
    <rPh sb="0" eb="1">
      <t>タン</t>
    </rPh>
    <rPh sb="1" eb="2">
      <t>3</t>
    </rPh>
    <phoneticPr fontId="4"/>
  </si>
  <si>
    <t>業務員・調理員</t>
  </si>
  <si>
    <t>業務員・調理員</t>
    <rPh sb="0" eb="2">
      <t>ギョウム</t>
    </rPh>
    <rPh sb="2" eb="3">
      <t>イン</t>
    </rPh>
    <rPh sb="4" eb="7">
      <t>チョウリイン</t>
    </rPh>
    <phoneticPr fontId="4"/>
  </si>
  <si>
    <t>栄養講師</t>
    <rPh sb="0" eb="2">
      <t>エイヨウ</t>
    </rPh>
    <phoneticPr fontId="4"/>
  </si>
  <si>
    <t>栄養講師</t>
    <phoneticPr fontId="4"/>
  </si>
  <si>
    <t>養護講師</t>
    <rPh sb="0" eb="2">
      <t>ヨウゴ</t>
    </rPh>
    <phoneticPr fontId="4"/>
  </si>
  <si>
    <t>養護講師</t>
    <phoneticPr fontId="4"/>
  </si>
  <si>
    <t>栄養職員</t>
    <rPh sb="0" eb="2">
      <t>エイヨウ</t>
    </rPh>
    <rPh sb="2" eb="4">
      <t>ショクイン</t>
    </rPh>
    <phoneticPr fontId="4"/>
  </si>
  <si>
    <t>栄養職員（常勤）</t>
    <rPh sb="0" eb="2">
      <t>エイヨウ</t>
    </rPh>
    <rPh sb="2" eb="4">
      <t>ショクイン</t>
    </rPh>
    <rPh sb="5" eb="7">
      <t>ジョウキン</t>
    </rPh>
    <phoneticPr fontId="4"/>
  </si>
  <si>
    <t>技能労務職員</t>
    <rPh sb="0" eb="2">
      <t>ギノウ</t>
    </rPh>
    <rPh sb="2" eb="4">
      <t>ロウム</t>
    </rPh>
    <rPh sb="4" eb="6">
      <t>ショクイン</t>
    </rPh>
    <phoneticPr fontId="4"/>
  </si>
  <si>
    <t>高校卒業以後の経歴（高校卒業歴がない方は中学卒業以降の経歴を入力してください。）</t>
    <rPh sb="0" eb="1">
      <t>コウ</t>
    </rPh>
    <rPh sb="1" eb="2">
      <t>コウ</t>
    </rPh>
    <rPh sb="2" eb="3">
      <t>ソツ</t>
    </rPh>
    <rPh sb="3" eb="4">
      <t>ゴウ</t>
    </rPh>
    <rPh sb="4" eb="5">
      <t>イ</t>
    </rPh>
    <rPh sb="5" eb="6">
      <t>アト</t>
    </rPh>
    <rPh sb="7" eb="8">
      <t>ヘ</t>
    </rPh>
    <rPh sb="8" eb="9">
      <t>レキ</t>
    </rPh>
    <rPh sb="10" eb="12">
      <t>コウコウ</t>
    </rPh>
    <rPh sb="12" eb="14">
      <t>ソツギョウ</t>
    </rPh>
    <rPh sb="14" eb="15">
      <t>レキ</t>
    </rPh>
    <rPh sb="18" eb="19">
      <t>カタ</t>
    </rPh>
    <rPh sb="20" eb="22">
      <t>チュウガク</t>
    </rPh>
    <rPh sb="22" eb="24">
      <t>ソツギョウ</t>
    </rPh>
    <rPh sb="24" eb="26">
      <t>イコウ</t>
    </rPh>
    <rPh sb="27" eb="29">
      <t>ケイレキ</t>
    </rPh>
    <rPh sb="30" eb="32">
      <t>ニュウリョク</t>
    </rPh>
    <phoneticPr fontId="5"/>
  </si>
  <si>
    <t>任用種別</t>
    <rPh sb="0" eb="2">
      <t>ニンヨウ</t>
    </rPh>
    <rPh sb="2" eb="4">
      <t>シュベツ</t>
    </rPh>
    <phoneticPr fontId="4"/>
  </si>
  <si>
    <t>学校事務</t>
    <rPh sb="0" eb="2">
      <t>ガッコウ</t>
    </rPh>
    <rPh sb="2" eb="4">
      <t>ジム</t>
    </rPh>
    <phoneticPr fontId="4"/>
  </si>
  <si>
    <t>高等学校</t>
    <rPh sb="0" eb="2">
      <t>コウトウ</t>
    </rPh>
    <rPh sb="2" eb="4">
      <t>ガッコウ</t>
    </rPh>
    <phoneticPr fontId="4"/>
  </si>
  <si>
    <t>特別支援学校</t>
    <rPh sb="0" eb="2">
      <t>トクベツ</t>
    </rPh>
    <rPh sb="2" eb="4">
      <t>シエン</t>
    </rPh>
    <rPh sb="4" eb="6">
      <t>ガッコウ</t>
    </rPh>
    <phoneticPr fontId="4"/>
  </si>
  <si>
    <t>養護講師</t>
    <rPh sb="0" eb="2">
      <t>ヨウゴ</t>
    </rPh>
    <rPh sb="2" eb="4">
      <t>コウシ</t>
    </rPh>
    <phoneticPr fontId="4"/>
  </si>
  <si>
    <t>栄養講師</t>
    <rPh sb="0" eb="2">
      <t>エイヨウ</t>
    </rPh>
    <rPh sb="2" eb="4">
      <t>コウシ</t>
    </rPh>
    <phoneticPr fontId="4"/>
  </si>
  <si>
    <t>実習助手・寄宿舎指導員</t>
    <rPh sb="0" eb="2">
      <t>ジッシュウ</t>
    </rPh>
    <rPh sb="2" eb="4">
      <t>ジョシュ</t>
    </rPh>
    <rPh sb="5" eb="8">
      <t>キシュクシャ</t>
    </rPh>
    <rPh sb="8" eb="11">
      <t>シドウイン</t>
    </rPh>
    <phoneticPr fontId="4"/>
  </si>
  <si>
    <t>小学校</t>
    <rPh sb="0" eb="3">
      <t>ショウガッコウ</t>
    </rPh>
    <phoneticPr fontId="4"/>
  </si>
  <si>
    <t>中学校</t>
    <rPh sb="0" eb="3">
      <t>チュウガッコウ</t>
    </rPh>
    <phoneticPr fontId="4"/>
  </si>
  <si>
    <t>栄養職員</t>
    <rPh sb="0" eb="2">
      <t>エイヨウ</t>
    </rPh>
    <rPh sb="2" eb="4">
      <t>ショクイン</t>
    </rPh>
    <phoneticPr fontId="4"/>
  </si>
  <si>
    <t>業務員・調理員</t>
    <rPh sb="0" eb="2">
      <t>ギョウム</t>
    </rPh>
    <rPh sb="2" eb="3">
      <t>イン</t>
    </rPh>
    <rPh sb="4" eb="7">
      <t>チョウリイン</t>
    </rPh>
    <phoneticPr fontId="4"/>
  </si>
  <si>
    <t>任用種別</t>
    <rPh sb="0" eb="2">
      <t>ニンヨウ</t>
    </rPh>
    <rPh sb="2" eb="4">
      <t>シュベツ</t>
    </rPh>
    <phoneticPr fontId="4"/>
  </si>
  <si>
    <t>小学校</t>
    <phoneticPr fontId="4"/>
  </si>
  <si>
    <t>司書</t>
    <rPh sb="0" eb="2">
      <t>シショ</t>
    </rPh>
    <phoneticPr fontId="4"/>
  </si>
  <si>
    <t>司書（常勤）</t>
    <rPh sb="0" eb="2">
      <t>シショ</t>
    </rPh>
    <rPh sb="3" eb="5">
      <t>ジョウキン</t>
    </rPh>
    <phoneticPr fontId="4"/>
  </si>
  <si>
    <t>司書</t>
    <rPh sb="0" eb="2">
      <t>シショ</t>
    </rPh>
    <phoneticPr fontId="4"/>
  </si>
  <si>
    <t>栄養士のみ対象</t>
    <rPh sb="0" eb="3">
      <t>エイヨウシ</t>
    </rPh>
    <rPh sb="5" eb="7">
      <t>タイショウ</t>
    </rPh>
    <phoneticPr fontId="4"/>
  </si>
  <si>
    <t>司書のみ対象</t>
    <rPh sb="0" eb="2">
      <t>シショ</t>
    </rPh>
    <rPh sb="4" eb="6">
      <t>タイショウ</t>
    </rPh>
    <phoneticPr fontId="4"/>
  </si>
  <si>
    <t>栄養士</t>
    <rPh sb="0" eb="3">
      <t>エイヨウシ</t>
    </rPh>
    <phoneticPr fontId="4"/>
  </si>
  <si>
    <t>R8.4採用</t>
    <rPh sb="4" eb="6">
      <t>サイヨウ</t>
    </rPh>
    <phoneticPr fontId="5"/>
  </si>
  <si>
    <t>R8年度年齢</t>
    <rPh sb="2" eb="4">
      <t>ネンド</t>
    </rPh>
    <rPh sb="4" eb="6">
      <t>ネンレイ</t>
    </rPh>
    <phoneticPr fontId="5"/>
  </si>
  <si>
    <t>臨時的任用職員・任期付職員</t>
    <phoneticPr fontId="4"/>
  </si>
  <si>
    <t>【別紙１】</t>
    <rPh sb="1" eb="3">
      <t>ベッシ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</si>
</sst>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
    <numFmt numFmtId="178" formatCode="[$]ggge&quot;年&quot;m&quot;月&quot;d&quot;日&quot;;@" x16r2:formatCode16="[$-ja-JP-x-gannen]ggge&quot;年&quot;m&quot;月&quot;d&quot;日&quot;;@"/>
  </numFmts>
  <fonts count="3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b/>
      <sz val="10"/>
      <name val="ＭＳ Ｐゴシック"/>
      <family val="3"/>
      <charset val="128"/>
    </font>
    <font>
      <sz val="6"/>
      <name val="游ゴシック"/>
      <family val="2"/>
      <charset val="128"/>
      <scheme val="minor"/>
    </font>
    <font>
      <sz val="6"/>
      <name val="ＭＳ Ｐゴシック"/>
      <family val="3"/>
      <charset val="128"/>
    </font>
    <font>
      <sz val="10"/>
      <name val="ＭＳ Ｐゴシック"/>
      <family val="3"/>
      <charset val="128"/>
    </font>
    <font>
      <sz val="12"/>
      <name val="ＭＳ Ｐゴシック"/>
      <family val="3"/>
      <charset val="128"/>
    </font>
    <font>
      <sz val="10"/>
      <name val="游ゴシック"/>
      <family val="3"/>
      <charset val="128"/>
      <scheme val="minor"/>
    </font>
    <font>
      <sz val="11"/>
      <color theme="1"/>
      <name val="游ゴシック"/>
      <family val="2"/>
      <scheme val="minor"/>
    </font>
    <font>
      <sz val="9"/>
      <name val="游ゴシック"/>
      <family val="3"/>
      <charset val="128"/>
      <scheme val="minor"/>
    </font>
    <font>
      <b/>
      <sz val="9"/>
      <color indexed="81"/>
      <name val="MS P ゴシック"/>
      <family val="3"/>
      <charset val="128"/>
    </font>
    <font>
      <sz val="9"/>
      <color indexed="81"/>
      <name val="MS P ゴシック"/>
      <family val="3"/>
      <charset val="128"/>
    </font>
    <font>
      <sz val="11"/>
      <color theme="1"/>
      <name val="ＭＳ Ｐゴシック"/>
      <family val="3"/>
      <charset val="128"/>
    </font>
    <font>
      <sz val="10"/>
      <color theme="1"/>
      <name val="游ゴシック"/>
      <family val="3"/>
      <charset val="128"/>
      <scheme val="minor"/>
    </font>
    <font>
      <b/>
      <sz val="12"/>
      <name val="游ゴシック"/>
      <family val="3"/>
      <charset val="128"/>
      <scheme val="minor"/>
    </font>
    <font>
      <b/>
      <sz val="11"/>
      <color rgb="FFFA7D00"/>
      <name val="游ゴシック"/>
      <family val="2"/>
      <charset val="128"/>
      <scheme val="minor"/>
    </font>
    <font>
      <sz val="11"/>
      <color theme="1"/>
      <name val="游ゴシック"/>
      <family val="3"/>
      <charset val="128"/>
      <scheme val="minor"/>
    </font>
    <font>
      <sz val="6"/>
      <name val="游ゴシック"/>
      <family val="3"/>
      <charset val="128"/>
      <scheme val="minor"/>
    </font>
    <font>
      <sz val="11"/>
      <name val="游ゴシック"/>
      <family val="3"/>
      <charset val="128"/>
      <scheme val="minor"/>
    </font>
    <font>
      <sz val="14"/>
      <name val="游ゴシック"/>
      <family val="3"/>
      <charset val="128"/>
      <scheme val="minor"/>
    </font>
    <font>
      <sz val="14"/>
      <color theme="1"/>
      <name val="游ゴシック"/>
      <family val="3"/>
      <charset val="128"/>
      <scheme val="minor"/>
    </font>
    <font>
      <sz val="11"/>
      <color rgb="FFFF0000"/>
      <name val="ＭＳ Ｐゴシック"/>
      <family val="3"/>
      <charset val="128"/>
    </font>
    <font>
      <sz val="10"/>
      <color rgb="FFFF0000"/>
      <name val="游ゴシック"/>
      <family val="3"/>
      <charset val="128"/>
      <scheme val="minor"/>
    </font>
    <font>
      <b/>
      <sz val="10"/>
      <color rgb="FFFF0000"/>
      <name val="游ゴシック"/>
      <family val="3"/>
      <charset val="128"/>
      <scheme val="minor"/>
    </font>
    <font>
      <b/>
      <sz val="10"/>
      <name val="游ゴシック"/>
      <family val="3"/>
      <charset val="128"/>
      <scheme val="minor"/>
    </font>
    <font>
      <b/>
      <sz val="12"/>
      <color theme="1"/>
      <name val="游ゴシック"/>
      <family val="3"/>
      <charset val="128"/>
      <scheme val="minor"/>
    </font>
    <font>
      <sz val="10"/>
      <color theme="1"/>
      <name val="游ゴシック"/>
      <family val="2"/>
      <charset val="128"/>
      <scheme val="minor"/>
    </font>
    <font>
      <b/>
      <sz val="18"/>
      <color rgb="FFFF0000"/>
      <name val="游ゴシック"/>
      <family val="3"/>
      <charset val="128"/>
      <scheme val="minor"/>
    </font>
    <font>
      <b/>
      <sz val="10"/>
      <color theme="1"/>
      <name val="游ゴシック"/>
      <family val="3"/>
      <charset val="128"/>
      <scheme val="minor"/>
    </font>
    <font>
      <b/>
      <sz val="13"/>
      <color theme="1"/>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right style="thick">
        <color indexed="64"/>
      </right>
      <top style="thick">
        <color indexed="64"/>
      </top>
      <bottom style="thin">
        <color indexed="64"/>
      </bottom>
      <diagonal/>
    </border>
    <border>
      <left style="thin">
        <color indexed="64"/>
      </left>
      <right/>
      <top style="thin">
        <color indexed="64"/>
      </top>
      <bottom style="dotted">
        <color indexed="64"/>
      </bottom>
      <diagonal/>
    </border>
    <border>
      <left style="thin">
        <color indexed="64"/>
      </left>
      <right style="thick">
        <color indexed="64"/>
      </right>
      <top/>
      <bottom style="thin">
        <color indexed="64"/>
      </bottom>
      <diagonal/>
    </border>
    <border>
      <left style="thick">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dotted">
        <color indexed="64"/>
      </bottom>
      <diagonal/>
    </border>
    <border>
      <left style="dotted">
        <color indexed="64"/>
      </left>
      <right style="dashed">
        <color indexed="64"/>
      </right>
      <top style="thin">
        <color indexed="64"/>
      </top>
      <bottom style="dotted">
        <color indexed="64"/>
      </bottom>
      <diagonal/>
    </border>
    <border>
      <left style="dashed">
        <color indexed="64"/>
      </left>
      <right/>
      <top style="dotted">
        <color indexed="64"/>
      </top>
      <bottom style="dotted">
        <color indexed="64"/>
      </bottom>
      <diagonal/>
    </border>
    <border>
      <left style="dotted">
        <color indexed="64"/>
      </left>
      <right style="dashed">
        <color indexed="64"/>
      </right>
      <top style="dotted">
        <color indexed="64"/>
      </top>
      <bottom style="dotted">
        <color indexed="64"/>
      </bottom>
      <diagonal/>
    </border>
    <border>
      <left style="dashed">
        <color indexed="64"/>
      </left>
      <right/>
      <top style="dotted">
        <color indexed="64"/>
      </top>
      <bottom style="thin">
        <color indexed="64"/>
      </bottom>
      <diagonal/>
    </border>
    <border>
      <left style="dotted">
        <color indexed="64"/>
      </left>
      <right style="dashed">
        <color indexed="64"/>
      </right>
      <top style="dotted">
        <color indexed="64"/>
      </top>
      <bottom style="thin">
        <color indexed="64"/>
      </bottom>
      <diagonal/>
    </border>
    <border>
      <left style="thin">
        <color indexed="64"/>
      </left>
      <right style="dashed">
        <color indexed="64"/>
      </right>
      <top style="thin">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ck">
        <color indexed="64"/>
      </right>
      <top style="thin">
        <color indexed="64"/>
      </top>
      <bottom style="thick">
        <color indexed="64"/>
      </bottom>
      <diagonal style="thin">
        <color indexed="64"/>
      </diagonal>
    </border>
  </borders>
  <cellStyleXfs count="5">
    <xf numFmtId="0" fontId="0" fillId="0" borderId="0">
      <alignment vertical="center"/>
    </xf>
    <xf numFmtId="0" fontId="2" fillId="0" borderId="0">
      <alignment vertical="center"/>
    </xf>
    <xf numFmtId="0" fontId="1" fillId="0" borderId="0">
      <alignment vertical="center"/>
    </xf>
    <xf numFmtId="0" fontId="9" fillId="0" borderId="0"/>
    <xf numFmtId="0" fontId="17" fillId="0" borderId="0">
      <alignment vertical="center"/>
    </xf>
  </cellStyleXfs>
  <cellXfs count="209">
    <xf numFmtId="0" fontId="0" fillId="0" borderId="0" xfId="0">
      <alignment vertical="center"/>
    </xf>
    <xf numFmtId="0" fontId="6" fillId="0" borderId="1" xfId="1" applyFont="1" applyBorder="1" applyProtection="1">
      <alignment vertical="center"/>
    </xf>
    <xf numFmtId="0" fontId="13" fillId="0" borderId="0" xfId="0" applyFont="1">
      <alignment vertical="center"/>
    </xf>
    <xf numFmtId="0" fontId="2" fillId="0" borderId="0" xfId="1" applyFont="1" applyFill="1" applyProtection="1">
      <alignment vertical="center"/>
    </xf>
    <xf numFmtId="0" fontId="8" fillId="0" borderId="10" xfId="1" applyFont="1" applyBorder="1" applyAlignment="1" applyProtection="1">
      <alignment vertical="center"/>
    </xf>
    <xf numFmtId="0" fontId="8" fillId="0" borderId="13" xfId="1" applyFont="1" applyBorder="1" applyAlignment="1" applyProtection="1">
      <alignment horizontal="left" vertical="center"/>
    </xf>
    <xf numFmtId="0" fontId="8" fillId="0" borderId="23" xfId="1" applyFont="1" applyBorder="1" applyAlignment="1" applyProtection="1">
      <alignment vertical="center"/>
    </xf>
    <xf numFmtId="0" fontId="8" fillId="0" borderId="13" xfId="1" applyFont="1" applyBorder="1" applyAlignment="1" applyProtection="1">
      <alignment vertical="center"/>
    </xf>
    <xf numFmtId="0" fontId="8" fillId="0" borderId="16" xfId="1" applyFont="1" applyBorder="1" applyAlignment="1" applyProtection="1">
      <alignment vertical="center" wrapText="1"/>
    </xf>
    <xf numFmtId="0" fontId="15" fillId="0" borderId="0" xfId="1" applyFont="1" applyAlignment="1" applyProtection="1">
      <alignment horizontal="left" vertical="center"/>
    </xf>
    <xf numFmtId="0" fontId="8" fillId="0" borderId="1" xfId="3" applyFont="1" applyBorder="1" applyAlignment="1" applyProtection="1">
      <alignment horizontal="left" vertical="center"/>
    </xf>
    <xf numFmtId="0" fontId="8" fillId="0" borderId="2" xfId="3" applyFont="1" applyBorder="1" applyAlignment="1" applyProtection="1">
      <alignment horizontal="left" vertical="center"/>
    </xf>
    <xf numFmtId="0" fontId="8" fillId="0" borderId="1" xfId="1" applyFont="1" applyBorder="1" applyAlignment="1" applyProtection="1">
      <alignment horizontal="left" vertical="center"/>
    </xf>
    <xf numFmtId="0" fontId="8" fillId="0" borderId="11" xfId="1" applyFont="1" applyBorder="1" applyAlignment="1" applyProtection="1">
      <alignment horizontal="center" vertical="center"/>
    </xf>
    <xf numFmtId="0" fontId="8" fillId="0" borderId="15" xfId="3" applyFont="1" applyBorder="1" applyAlignment="1" applyProtection="1">
      <alignment horizontal="left" vertical="center"/>
    </xf>
    <xf numFmtId="0" fontId="8" fillId="0" borderId="20" xfId="1" applyFont="1" applyBorder="1" applyAlignment="1" applyProtection="1">
      <alignment horizontal="center" vertical="center"/>
    </xf>
    <xf numFmtId="0" fontId="8" fillId="0" borderId="14" xfId="3" applyFont="1" applyBorder="1" applyAlignment="1" applyProtection="1">
      <alignment horizontal="left" vertical="center"/>
    </xf>
    <xf numFmtId="0" fontId="8" fillId="0" borderId="25" xfId="1" applyFont="1" applyBorder="1" applyAlignment="1" applyProtection="1">
      <alignment horizontal="center" vertical="center"/>
    </xf>
    <xf numFmtId="0" fontId="8" fillId="0" borderId="25" xfId="1" applyFont="1" applyBorder="1" applyAlignment="1" applyProtection="1">
      <alignment horizontal="center" vertical="center" wrapText="1"/>
    </xf>
    <xf numFmtId="0" fontId="8" fillId="0" borderId="1" xfId="1" applyFont="1" applyBorder="1" applyAlignment="1" applyProtection="1">
      <alignment horizontal="left" vertical="center" wrapText="1"/>
    </xf>
    <xf numFmtId="0" fontId="0" fillId="0" borderId="1" xfId="0" applyBorder="1">
      <alignment vertical="center"/>
    </xf>
    <xf numFmtId="0" fontId="13" fillId="0" borderId="1" xfId="0" applyFont="1" applyBorder="1">
      <alignment vertical="center"/>
    </xf>
    <xf numFmtId="177" fontId="0" fillId="0" borderId="1" xfId="0" applyNumberFormat="1" applyBorder="1">
      <alignment vertical="center"/>
    </xf>
    <xf numFmtId="0" fontId="13" fillId="0" borderId="5" xfId="0" applyFont="1" applyBorder="1">
      <alignment vertical="center"/>
    </xf>
    <xf numFmtId="0" fontId="0" fillId="0" borderId="7" xfId="0" applyBorder="1">
      <alignment vertical="center"/>
    </xf>
    <xf numFmtId="0" fontId="0" fillId="0" borderId="9" xfId="0" applyBorder="1">
      <alignment vertical="center"/>
    </xf>
    <xf numFmtId="0" fontId="0" fillId="0" borderId="5" xfId="0" applyBorder="1">
      <alignment vertical="center"/>
    </xf>
    <xf numFmtId="0" fontId="8" fillId="0" borderId="0" xfId="1" applyFont="1" applyBorder="1" applyAlignment="1" applyProtection="1">
      <alignment horizontal="center" vertical="center" wrapText="1"/>
    </xf>
    <xf numFmtId="0" fontId="8" fillId="0" borderId="0" xfId="1" applyFont="1" applyBorder="1" applyAlignment="1" applyProtection="1">
      <alignment horizontal="left" vertical="center" wrapText="1"/>
    </xf>
    <xf numFmtId="0" fontId="8" fillId="0" borderId="0" xfId="1" applyFont="1" applyBorder="1" applyAlignment="1" applyProtection="1">
      <alignment vertical="center"/>
    </xf>
    <xf numFmtId="0" fontId="0" fillId="4" borderId="1" xfId="0" applyFill="1" applyBorder="1">
      <alignment vertical="center"/>
    </xf>
    <xf numFmtId="0" fontId="6" fillId="4" borderId="1" xfId="1" applyFont="1" applyFill="1" applyBorder="1" applyProtection="1">
      <alignment vertical="center"/>
    </xf>
    <xf numFmtId="0" fontId="0" fillId="0" borderId="0" xfId="0" applyFill="1">
      <alignment vertical="center"/>
    </xf>
    <xf numFmtId="0" fontId="8" fillId="0" borderId="2" xfId="1" applyFont="1" applyBorder="1" applyAlignment="1" applyProtection="1">
      <alignment horizontal="center" vertical="center"/>
    </xf>
    <xf numFmtId="0" fontId="8" fillId="0" borderId="1" xfId="1" applyFont="1" applyBorder="1" applyAlignment="1" applyProtection="1">
      <alignment horizontal="center" vertical="center"/>
    </xf>
    <xf numFmtId="0" fontId="8" fillId="0" borderId="3" xfId="1" applyFont="1" applyBorder="1" applyAlignment="1" applyProtection="1">
      <alignment horizontal="center" vertical="center"/>
    </xf>
    <xf numFmtId="0" fontId="8" fillId="0" borderId="29" xfId="1" applyFont="1" applyBorder="1" applyAlignment="1" applyProtection="1">
      <alignment horizontal="center" vertical="center"/>
    </xf>
    <xf numFmtId="0" fontId="8" fillId="0" borderId="30" xfId="1" applyFont="1" applyBorder="1" applyAlignment="1" applyProtection="1">
      <alignment horizontal="center" vertical="center"/>
    </xf>
    <xf numFmtId="0" fontId="8" fillId="0" borderId="4" xfId="1" applyFont="1" applyBorder="1" applyAlignment="1" applyProtection="1">
      <alignment horizontal="center" vertical="center"/>
    </xf>
    <xf numFmtId="0" fontId="8" fillId="0" borderId="0" xfId="1" applyFont="1" applyBorder="1" applyAlignment="1" applyProtection="1">
      <alignment horizontal="center" vertical="center"/>
    </xf>
    <xf numFmtId="0" fontId="8" fillId="0" borderId="5" xfId="1" applyFont="1" applyBorder="1" applyAlignment="1" applyProtection="1">
      <alignment horizontal="center" vertical="center"/>
    </xf>
    <xf numFmtId="0" fontId="8" fillId="0" borderId="24" xfId="1" applyFont="1" applyBorder="1" applyAlignment="1" applyProtection="1">
      <alignment horizontal="center" vertical="center"/>
    </xf>
    <xf numFmtId="0" fontId="8" fillId="0" borderId="37" xfId="1" applyFont="1" applyBorder="1" applyAlignment="1" applyProtection="1">
      <alignment horizontal="center" vertical="center"/>
    </xf>
    <xf numFmtId="0" fontId="9" fillId="0" borderId="0" xfId="3"/>
    <xf numFmtId="0" fontId="17" fillId="0" borderId="0" xfId="3" applyFont="1"/>
    <xf numFmtId="0" fontId="0" fillId="0" borderId="1" xfId="0" applyBorder="1" applyAlignment="1">
      <alignment horizontal="center" vertical="center"/>
    </xf>
    <xf numFmtId="0" fontId="9" fillId="0" borderId="1" xfId="3" applyBorder="1"/>
    <xf numFmtId="0" fontId="19" fillId="5" borderId="1" xfId="0" applyFont="1" applyFill="1" applyBorder="1">
      <alignment vertical="center"/>
    </xf>
    <xf numFmtId="0" fontId="0" fillId="5" borderId="1" xfId="0" applyFill="1" applyBorder="1">
      <alignment vertical="center"/>
    </xf>
    <xf numFmtId="0" fontId="20" fillId="0" borderId="6" xfId="1" applyFont="1" applyBorder="1" applyAlignment="1" applyProtection="1">
      <alignment horizontal="center" vertical="center"/>
    </xf>
    <xf numFmtId="0" fontId="20" fillId="0" borderId="5" xfId="1" applyFont="1" applyBorder="1" applyAlignment="1" applyProtection="1">
      <alignment horizontal="center" vertical="center"/>
    </xf>
    <xf numFmtId="0" fontId="20" fillId="0" borderId="1" xfId="1" applyFont="1" applyBorder="1" applyAlignment="1" applyProtection="1">
      <alignment horizontal="center" vertical="center"/>
    </xf>
    <xf numFmtId="0" fontId="20" fillId="0" borderId="28" xfId="1" applyFont="1" applyBorder="1" applyAlignment="1" applyProtection="1">
      <alignment horizontal="center" vertical="center"/>
    </xf>
    <xf numFmtId="0" fontId="20" fillId="0" borderId="38" xfId="1" applyFont="1" applyBorder="1" applyAlignment="1" applyProtection="1">
      <alignment horizontal="center" vertical="center"/>
    </xf>
    <xf numFmtId="0" fontId="20" fillId="0" borderId="39" xfId="1" applyFont="1" applyBorder="1" applyAlignment="1" applyProtection="1">
      <alignment horizontal="center" vertical="center"/>
    </xf>
    <xf numFmtId="0" fontId="9" fillId="4" borderId="1" xfId="3" applyFill="1" applyBorder="1"/>
    <xf numFmtId="0" fontId="20" fillId="5" borderId="1" xfId="1" applyFont="1" applyFill="1" applyBorder="1" applyAlignment="1" applyProtection="1">
      <alignment horizontal="center" vertical="center"/>
    </xf>
    <xf numFmtId="0" fontId="19" fillId="0" borderId="31" xfId="1" applyFont="1" applyBorder="1" applyAlignment="1" applyProtection="1">
      <alignment horizontal="center" vertical="center"/>
    </xf>
    <xf numFmtId="0" fontId="19" fillId="0" borderId="32" xfId="1" applyFont="1" applyBorder="1" applyAlignment="1" applyProtection="1">
      <alignment horizontal="center" vertical="center"/>
    </xf>
    <xf numFmtId="0" fontId="19" fillId="0" borderId="33" xfId="1" applyFont="1" applyBorder="1" applyAlignment="1" applyProtection="1">
      <alignment horizontal="center" vertical="center"/>
    </xf>
    <xf numFmtId="0" fontId="19" fillId="0" borderId="34" xfId="1" applyFont="1" applyBorder="1" applyAlignment="1" applyProtection="1">
      <alignment horizontal="center" vertical="center"/>
    </xf>
    <xf numFmtId="0" fontId="19" fillId="0" borderId="35" xfId="1" applyFont="1" applyBorder="1" applyAlignment="1" applyProtection="1">
      <alignment horizontal="center" vertical="center"/>
    </xf>
    <xf numFmtId="0" fontId="19" fillId="0" borderId="36" xfId="1" applyFont="1" applyBorder="1" applyAlignment="1" applyProtection="1">
      <alignment horizontal="center" vertical="center"/>
    </xf>
    <xf numFmtId="177" fontId="8" fillId="4" borderId="1" xfId="1" applyNumberFormat="1" applyFont="1" applyFill="1" applyBorder="1" applyAlignment="1" applyProtection="1">
      <alignment vertical="center"/>
    </xf>
    <xf numFmtId="0" fontId="8" fillId="0" borderId="0" xfId="1" applyFont="1" applyBorder="1" applyAlignment="1" applyProtection="1">
      <alignment horizontal="left" vertical="center"/>
    </xf>
    <xf numFmtId="0" fontId="0" fillId="0" borderId="7" xfId="0" applyFill="1" applyBorder="1">
      <alignment vertical="center"/>
    </xf>
    <xf numFmtId="0" fontId="0" fillId="0" borderId="1" xfId="0" applyFill="1" applyBorder="1">
      <alignment vertical="center"/>
    </xf>
    <xf numFmtId="177" fontId="0" fillId="0" borderId="0" xfId="0" applyNumberFormat="1">
      <alignment vertical="center"/>
    </xf>
    <xf numFmtId="0" fontId="0" fillId="3" borderId="0" xfId="0" applyFill="1">
      <alignment vertical="center"/>
    </xf>
    <xf numFmtId="0" fontId="7" fillId="0" borderId="0" xfId="1" applyFont="1">
      <alignment vertical="center"/>
    </xf>
    <xf numFmtId="0" fontId="22" fillId="0" borderId="1" xfId="1" applyFont="1" applyBorder="1" applyAlignment="1">
      <alignment horizontal="center" vertical="center"/>
    </xf>
    <xf numFmtId="0" fontId="2" fillId="0" borderId="1" xfId="1" applyFont="1" applyBorder="1" applyAlignment="1">
      <alignment horizontal="center" vertical="center"/>
    </xf>
    <xf numFmtId="58" fontId="13" fillId="2" borderId="1" xfId="4" applyNumberFormat="1" applyFont="1" applyFill="1" applyBorder="1">
      <alignment vertical="center"/>
    </xf>
    <xf numFmtId="0" fontId="13" fillId="2" borderId="1" xfId="4" applyFont="1" applyFill="1" applyBorder="1">
      <alignment vertical="center"/>
    </xf>
    <xf numFmtId="176" fontId="13" fillId="2" borderId="1" xfId="4" applyNumberFormat="1" applyFont="1" applyFill="1" applyBorder="1">
      <alignment vertical="center"/>
    </xf>
    <xf numFmtId="0" fontId="2" fillId="0" borderId="0" xfId="1" applyFont="1">
      <alignment vertical="center"/>
    </xf>
    <xf numFmtId="0" fontId="13" fillId="0" borderId="0" xfId="4" applyFont="1">
      <alignment vertical="center"/>
    </xf>
    <xf numFmtId="0" fontId="2" fillId="2" borderId="1" xfId="1" applyFont="1" applyFill="1" applyBorder="1">
      <alignment vertical="center"/>
    </xf>
    <xf numFmtId="176" fontId="2" fillId="2" borderId="1" xfId="1" applyNumberFormat="1" applyFont="1" applyFill="1" applyBorder="1">
      <alignment vertical="center"/>
    </xf>
    <xf numFmtId="0" fontId="2" fillId="2" borderId="1" xfId="1" applyFont="1" applyFill="1" applyBorder="1" applyAlignment="1">
      <alignment horizontal="center" vertical="center"/>
    </xf>
    <xf numFmtId="0" fontId="13" fillId="0" borderId="1" xfId="4" applyFont="1" applyBorder="1">
      <alignment vertical="center"/>
    </xf>
    <xf numFmtId="0" fontId="2" fillId="0" borderId="1" xfId="1" applyFont="1" applyBorder="1">
      <alignment vertical="center"/>
    </xf>
    <xf numFmtId="176" fontId="2" fillId="0" borderId="1" xfId="1" applyNumberFormat="1" applyFont="1" applyBorder="1">
      <alignment vertical="center"/>
    </xf>
    <xf numFmtId="176" fontId="13" fillId="0" borderId="1" xfId="4" applyNumberFormat="1" applyFont="1" applyBorder="1">
      <alignment vertical="center"/>
    </xf>
    <xf numFmtId="49" fontId="13" fillId="0" borderId="0" xfId="4" applyNumberFormat="1" applyFont="1">
      <alignment vertical="center"/>
    </xf>
    <xf numFmtId="0" fontId="20" fillId="4" borderId="5" xfId="1" applyFont="1" applyFill="1" applyBorder="1" applyAlignment="1" applyProtection="1">
      <alignment horizontal="center" vertical="center"/>
    </xf>
    <xf numFmtId="0" fontId="23" fillId="0" borderId="0" xfId="1" applyFont="1" applyBorder="1" applyAlignment="1" applyProtection="1">
      <alignment vertical="center"/>
    </xf>
    <xf numFmtId="0" fontId="10" fillId="0" borderId="0" xfId="1" applyFont="1" applyBorder="1" applyAlignment="1" applyProtection="1">
      <alignment horizontal="left" vertical="center"/>
    </xf>
    <xf numFmtId="0" fontId="17" fillId="0" borderId="1" xfId="3" applyFont="1" applyFill="1" applyBorder="1"/>
    <xf numFmtId="0" fontId="9" fillId="0" borderId="1" xfId="3" applyFill="1" applyBorder="1"/>
    <xf numFmtId="177" fontId="8" fillId="0" borderId="1" xfId="1" applyNumberFormat="1" applyFont="1" applyFill="1" applyBorder="1" applyAlignment="1" applyProtection="1">
      <alignment vertical="center"/>
    </xf>
    <xf numFmtId="0" fontId="2" fillId="0" borderId="0" xfId="1" applyFont="1" applyProtection="1">
      <alignment vertical="center"/>
    </xf>
    <xf numFmtId="0" fontId="19" fillId="0" borderId="0" xfId="3" applyFont="1" applyBorder="1" applyAlignment="1" applyProtection="1">
      <alignment horizontal="left" vertical="center"/>
    </xf>
    <xf numFmtId="0" fontId="23" fillId="0" borderId="0" xfId="0" applyFont="1" applyFill="1" applyAlignment="1" applyProtection="1">
      <alignment vertical="center"/>
    </xf>
    <xf numFmtId="0" fontId="14" fillId="0" borderId="0" xfId="0" applyFont="1" applyAlignment="1" applyProtection="1">
      <alignment vertical="center"/>
    </xf>
    <xf numFmtId="0" fontId="15" fillId="2" borderId="0" xfId="0" applyFont="1" applyFill="1" applyAlignment="1" applyProtection="1">
      <alignment vertical="center"/>
    </xf>
    <xf numFmtId="0" fontId="8" fillId="2" borderId="12" xfId="1" applyFont="1" applyFill="1" applyBorder="1" applyAlignment="1" applyProtection="1">
      <alignment horizontal="left" vertical="center" shrinkToFit="1"/>
    </xf>
    <xf numFmtId="0" fontId="8" fillId="2" borderId="14" xfId="1" applyFont="1" applyFill="1" applyBorder="1" applyAlignment="1" applyProtection="1">
      <alignment horizontal="left" vertical="center" shrinkToFit="1"/>
    </xf>
    <xf numFmtId="0" fontId="14" fillId="0" borderId="1" xfId="0" applyFont="1" applyBorder="1" applyAlignment="1" applyProtection="1">
      <alignment vertical="center"/>
    </xf>
    <xf numFmtId="0" fontId="14" fillId="0" borderId="8" xfId="0" applyFont="1" applyBorder="1" applyAlignment="1" applyProtection="1">
      <alignment vertical="center"/>
    </xf>
    <xf numFmtId="176" fontId="8" fillId="2" borderId="14" xfId="1" applyNumberFormat="1" applyFont="1" applyFill="1" applyBorder="1" applyAlignment="1" applyProtection="1">
      <alignment horizontal="left" vertical="center" shrinkToFit="1"/>
    </xf>
    <xf numFmtId="176" fontId="14" fillId="0" borderId="1" xfId="0" applyNumberFormat="1" applyFont="1" applyBorder="1" applyAlignment="1" applyProtection="1">
      <alignment vertical="center"/>
    </xf>
    <xf numFmtId="176" fontId="8" fillId="0" borderId="1" xfId="0" applyNumberFormat="1" applyFont="1" applyBorder="1" applyAlignment="1" applyProtection="1">
      <alignment vertical="center"/>
    </xf>
    <xf numFmtId="0" fontId="8" fillId="0" borderId="1" xfId="0" applyFont="1" applyBorder="1" applyAlignment="1" applyProtection="1">
      <alignment vertical="center"/>
    </xf>
    <xf numFmtId="0" fontId="14" fillId="2" borderId="22" xfId="0" applyFont="1" applyFill="1" applyBorder="1" applyAlignment="1" applyProtection="1">
      <alignment horizontal="left" vertical="center" shrinkToFit="1"/>
    </xf>
    <xf numFmtId="0" fontId="14" fillId="2" borderId="14" xfId="0" applyFont="1" applyFill="1" applyBorder="1" applyAlignment="1" applyProtection="1">
      <alignment horizontal="left" vertical="center" shrinkToFit="1"/>
    </xf>
    <xf numFmtId="176" fontId="14" fillId="2" borderId="14" xfId="0" applyNumberFormat="1" applyFont="1" applyFill="1" applyBorder="1" applyAlignment="1" applyProtection="1">
      <alignment horizontal="left" vertical="center" shrinkToFit="1"/>
    </xf>
    <xf numFmtId="0" fontId="23" fillId="0" borderId="0" xfId="0" applyFont="1" applyAlignment="1" applyProtection="1">
      <alignment vertical="center"/>
    </xf>
    <xf numFmtId="0" fontId="8" fillId="0" borderId="0" xfId="0" applyFont="1" applyFill="1" applyAlignment="1" applyProtection="1">
      <alignment vertical="center" shrinkToFit="1"/>
    </xf>
    <xf numFmtId="57" fontId="14" fillId="0" borderId="0" xfId="0" applyNumberFormat="1" applyFont="1" applyAlignment="1" applyProtection="1">
      <alignment vertical="center"/>
    </xf>
    <xf numFmtId="0" fontId="14" fillId="0" borderId="0" xfId="0" applyFont="1" applyAlignment="1" applyProtection="1">
      <alignment horizontal="left" vertical="center"/>
    </xf>
    <xf numFmtId="176" fontId="8" fillId="2" borderId="15" xfId="3" applyNumberFormat="1" applyFont="1" applyFill="1" applyBorder="1" applyAlignment="1" applyProtection="1">
      <alignment horizontal="left" vertical="center" shrinkToFit="1"/>
    </xf>
    <xf numFmtId="176" fontId="8" fillId="2" borderId="1" xfId="3" applyNumberFormat="1" applyFont="1" applyFill="1" applyBorder="1" applyAlignment="1" applyProtection="1">
      <alignment horizontal="left" vertical="center" shrinkToFit="1"/>
    </xf>
    <xf numFmtId="0" fontId="8" fillId="2" borderId="2" xfId="3" applyFont="1" applyFill="1" applyBorder="1" applyAlignment="1" applyProtection="1">
      <alignment horizontal="left" vertical="center" shrinkToFit="1"/>
    </xf>
    <xf numFmtId="0" fontId="8" fillId="2" borderId="1" xfId="3" applyFont="1" applyFill="1" applyBorder="1" applyAlignment="1" applyProtection="1">
      <alignment horizontal="center" vertical="center" shrinkToFit="1"/>
    </xf>
    <xf numFmtId="0" fontId="8" fillId="2" borderId="1" xfId="3" applyFont="1" applyFill="1" applyBorder="1" applyAlignment="1" applyProtection="1">
      <alignment vertical="center" shrinkToFit="1"/>
    </xf>
    <xf numFmtId="0" fontId="8" fillId="3" borderId="1" xfId="3" applyFont="1" applyFill="1" applyBorder="1" applyAlignment="1" applyProtection="1">
      <alignment vertical="center" shrinkToFit="1"/>
    </xf>
    <xf numFmtId="177" fontId="14" fillId="0" borderId="0" xfId="0" applyNumberFormat="1" applyFont="1" applyAlignment="1" applyProtection="1">
      <alignment vertical="center"/>
    </xf>
    <xf numFmtId="0" fontId="8" fillId="2" borderId="1" xfId="3" applyFont="1" applyFill="1" applyBorder="1" applyAlignment="1" applyProtection="1">
      <alignment horizontal="left" vertical="center" shrinkToFit="1"/>
    </xf>
    <xf numFmtId="176" fontId="8" fillId="2" borderId="19" xfId="3" applyNumberFormat="1" applyFont="1" applyFill="1" applyBorder="1" applyAlignment="1" applyProtection="1">
      <alignment horizontal="left" vertical="center" shrinkToFit="1"/>
    </xf>
    <xf numFmtId="176" fontId="8" fillId="2" borderId="17" xfId="3" applyNumberFormat="1" applyFont="1" applyFill="1" applyBorder="1" applyAlignment="1" applyProtection="1">
      <alignment horizontal="left" vertical="center" shrinkToFit="1"/>
    </xf>
    <xf numFmtId="0" fontId="8" fillId="2" borderId="17" xfId="3" applyFont="1" applyFill="1" applyBorder="1" applyAlignment="1" applyProtection="1">
      <alignment horizontal="left" vertical="center" shrinkToFit="1"/>
    </xf>
    <xf numFmtId="0" fontId="8" fillId="2" borderId="17" xfId="3" applyFont="1" applyFill="1" applyBorder="1" applyAlignment="1" applyProtection="1">
      <alignment horizontal="center" vertical="center" shrinkToFit="1"/>
    </xf>
    <xf numFmtId="0" fontId="8" fillId="2" borderId="17" xfId="3" applyFont="1" applyFill="1" applyBorder="1" applyAlignment="1" applyProtection="1">
      <alignment vertical="center" shrinkToFit="1"/>
    </xf>
    <xf numFmtId="0" fontId="8" fillId="3" borderId="17" xfId="3" applyFont="1" applyFill="1" applyBorder="1" applyAlignment="1" applyProtection="1">
      <alignment vertical="center" shrinkToFit="1"/>
    </xf>
    <xf numFmtId="1" fontId="21" fillId="0" borderId="0" xfId="0" applyNumberFormat="1" applyFont="1" applyAlignment="1" applyProtection="1">
      <alignment vertical="center"/>
    </xf>
    <xf numFmtId="0" fontId="21" fillId="0" borderId="0" xfId="0" applyFont="1" applyAlignment="1" applyProtection="1">
      <alignment vertical="center"/>
    </xf>
    <xf numFmtId="177" fontId="21" fillId="0" borderId="0" xfId="0" applyNumberFormat="1" applyFont="1" applyAlignment="1" applyProtection="1">
      <alignment vertical="center"/>
    </xf>
    <xf numFmtId="0" fontId="14" fillId="0" borderId="0" xfId="0" applyFont="1" applyBorder="1" applyAlignment="1" applyProtection="1">
      <alignment vertical="center"/>
    </xf>
    <xf numFmtId="0" fontId="14" fillId="0" borderId="1" xfId="0" applyFont="1" applyBorder="1" applyAlignment="1" applyProtection="1">
      <alignment horizontal="center" vertical="center"/>
    </xf>
    <xf numFmtId="0" fontId="21" fillId="0" borderId="1" xfId="0" applyFont="1" applyBorder="1" applyAlignment="1" applyProtection="1">
      <alignment horizontal="center" vertical="center"/>
    </xf>
    <xf numFmtId="0" fontId="21" fillId="0" borderId="21" xfId="0" applyFont="1" applyBorder="1" applyAlignment="1" applyProtection="1">
      <alignment horizontal="center" vertical="center"/>
    </xf>
    <xf numFmtId="0" fontId="21" fillId="0" borderId="26" xfId="0" applyFont="1" applyBorder="1" applyAlignment="1" applyProtection="1">
      <alignment horizontal="center" vertical="center"/>
    </xf>
    <xf numFmtId="0" fontId="21" fillId="0" borderId="1" xfId="0" applyFont="1" applyBorder="1" applyAlignment="1" applyProtection="1">
      <alignment horizontal="center" vertical="center" shrinkToFit="1"/>
    </xf>
    <xf numFmtId="0" fontId="21" fillId="0" borderId="27" xfId="0" applyFont="1" applyBorder="1" applyAlignment="1" applyProtection="1">
      <alignment horizontal="center" vertical="center"/>
    </xf>
    <xf numFmtId="0" fontId="17" fillId="0" borderId="2" xfId="0" applyFont="1" applyBorder="1" applyAlignment="1" applyProtection="1">
      <alignment horizontal="left" vertical="center"/>
    </xf>
    <xf numFmtId="0" fontId="14" fillId="0" borderId="2" xfId="0" applyFont="1" applyBorder="1" applyAlignment="1" applyProtection="1">
      <alignment vertical="center"/>
    </xf>
    <xf numFmtId="0" fontId="14" fillId="0" borderId="4" xfId="0" applyFont="1" applyBorder="1" applyAlignment="1" applyProtection="1">
      <alignment vertical="center"/>
    </xf>
    <xf numFmtId="0" fontId="14" fillId="0" borderId="3" xfId="0" applyFont="1" applyBorder="1" applyAlignment="1" applyProtection="1">
      <alignment vertical="center"/>
    </xf>
    <xf numFmtId="0" fontId="14" fillId="0" borderId="9" xfId="0" applyFont="1" applyBorder="1" applyAlignment="1" applyProtection="1">
      <alignment vertical="center"/>
    </xf>
    <xf numFmtId="0" fontId="21" fillId="0" borderId="1" xfId="0" applyFont="1" applyBorder="1" applyAlignment="1" applyProtection="1">
      <alignment vertical="center"/>
    </xf>
    <xf numFmtId="0" fontId="21" fillId="0" borderId="40" xfId="0" applyFont="1" applyBorder="1" applyAlignment="1" applyProtection="1">
      <alignment vertical="center"/>
    </xf>
    <xf numFmtId="176" fontId="24" fillId="2" borderId="15" xfId="3" applyNumberFormat="1" applyFont="1" applyFill="1" applyBorder="1" applyAlignment="1" applyProtection="1">
      <alignment horizontal="left" vertical="center" shrinkToFit="1"/>
    </xf>
    <xf numFmtId="176" fontId="24" fillId="2" borderId="1" xfId="3" applyNumberFormat="1" applyFont="1" applyFill="1" applyBorder="1" applyAlignment="1" applyProtection="1">
      <alignment horizontal="left" vertical="center" shrinkToFit="1"/>
    </xf>
    <xf numFmtId="0" fontId="26" fillId="0" borderId="0" xfId="0" applyFont="1" applyAlignment="1" applyProtection="1">
      <alignment horizontal="right" vertical="center"/>
    </xf>
    <xf numFmtId="0" fontId="19" fillId="0" borderId="1" xfId="3" applyFont="1" applyFill="1" applyBorder="1"/>
    <xf numFmtId="0" fontId="19" fillId="0" borderId="1" xfId="3" applyFont="1" applyFill="1" applyBorder="1" applyAlignment="1">
      <alignment horizontal="center"/>
    </xf>
    <xf numFmtId="0" fontId="8" fillId="3" borderId="22" xfId="1" applyFont="1" applyFill="1" applyBorder="1" applyAlignment="1" applyProtection="1">
      <alignment horizontal="left" vertical="center" shrinkToFit="1"/>
    </xf>
    <xf numFmtId="0" fontId="20" fillId="3" borderId="40" xfId="1" applyFont="1" applyFill="1" applyBorder="1" applyAlignment="1" applyProtection="1">
      <alignment horizontal="center" vertical="center" shrinkToFit="1"/>
    </xf>
    <xf numFmtId="0" fontId="14" fillId="3" borderId="41" xfId="0" applyFont="1" applyFill="1" applyBorder="1" applyAlignment="1" applyProtection="1">
      <alignment horizontal="left" vertical="center" shrinkToFit="1"/>
    </xf>
    <xf numFmtId="0" fontId="27" fillId="0" borderId="7" xfId="0" applyFont="1" applyBorder="1">
      <alignment vertical="center"/>
    </xf>
    <xf numFmtId="0" fontId="0" fillId="0" borderId="5" xfId="0" applyBorder="1" applyAlignment="1">
      <alignment vertical="center" shrinkToFit="1"/>
    </xf>
    <xf numFmtId="0" fontId="0" fillId="0" borderId="0" xfId="0" applyAlignment="1">
      <alignment vertical="center"/>
    </xf>
    <xf numFmtId="0" fontId="0" fillId="0" borderId="7" xfId="0" applyBorder="1" applyAlignment="1">
      <alignment vertical="center"/>
    </xf>
    <xf numFmtId="0" fontId="8" fillId="0" borderId="4" xfId="1" applyFont="1" applyBorder="1" applyAlignment="1" applyProtection="1">
      <alignment horizontal="left" vertical="center"/>
    </xf>
    <xf numFmtId="1" fontId="8" fillId="4" borderId="4" xfId="1" applyNumberFormat="1" applyFont="1" applyFill="1" applyBorder="1" applyAlignment="1" applyProtection="1">
      <alignment vertical="center"/>
    </xf>
    <xf numFmtId="0" fontId="8" fillId="3" borderId="14" xfId="3" applyFont="1" applyFill="1" applyBorder="1" applyAlignment="1" applyProtection="1">
      <alignment horizontal="center" vertical="center" shrinkToFit="1"/>
    </xf>
    <xf numFmtId="0" fontId="24" fillId="3" borderId="1" xfId="3" applyFont="1" applyFill="1" applyBorder="1" applyAlignment="1" applyProtection="1">
      <alignment vertical="center" shrinkToFit="1"/>
    </xf>
    <xf numFmtId="0" fontId="8" fillId="3" borderId="18" xfId="3" applyFont="1" applyFill="1" applyBorder="1" applyAlignment="1" applyProtection="1">
      <alignment horizontal="center" vertical="center" shrinkToFit="1"/>
    </xf>
    <xf numFmtId="0" fontId="2" fillId="0" borderId="1" xfId="1" applyFont="1" applyBorder="1" applyAlignment="1">
      <alignment horizontal="center" vertical="center"/>
    </xf>
    <xf numFmtId="178" fontId="13" fillId="2" borderId="1" xfId="4" applyNumberFormat="1" applyFont="1" applyFill="1" applyBorder="1">
      <alignment vertical="center"/>
    </xf>
    <xf numFmtId="0" fontId="13" fillId="2" borderId="1" xfId="4" applyFont="1" applyFill="1" applyBorder="1" applyAlignment="1">
      <alignment horizontal="center" vertical="center"/>
    </xf>
    <xf numFmtId="0" fontId="28" fillId="0" borderId="0" xfId="0" applyFont="1" applyBorder="1" applyAlignment="1" applyProtection="1">
      <alignment vertical="center"/>
    </xf>
    <xf numFmtId="0" fontId="23" fillId="0" borderId="0" xfId="0" applyFont="1" applyFill="1" applyAlignment="1" applyProtection="1">
      <alignment vertical="center"/>
      <protection locked="0"/>
    </xf>
    <xf numFmtId="0" fontId="14" fillId="0" borderId="0" xfId="0" applyFont="1" applyAlignment="1" applyProtection="1">
      <alignment vertical="center"/>
      <protection locked="0"/>
    </xf>
    <xf numFmtId="0" fontId="15" fillId="0" borderId="0" xfId="1" applyFont="1" applyAlignment="1" applyProtection="1">
      <alignment horizontal="left" vertical="center"/>
      <protection locked="0"/>
    </xf>
    <xf numFmtId="0" fontId="15" fillId="2" borderId="0" xfId="0" applyFont="1" applyFill="1" applyAlignment="1" applyProtection="1">
      <alignment vertical="center"/>
      <protection locked="0"/>
    </xf>
    <xf numFmtId="0" fontId="26" fillId="0" borderId="0" xfId="0" applyFont="1" applyAlignment="1" applyProtection="1">
      <alignment horizontal="right" vertical="center"/>
      <protection locked="0"/>
    </xf>
    <xf numFmtId="0" fontId="8" fillId="0" borderId="10" xfId="1" applyFont="1" applyBorder="1" applyAlignment="1" applyProtection="1">
      <alignment vertical="center"/>
      <protection locked="0"/>
    </xf>
    <xf numFmtId="0" fontId="8" fillId="2" borderId="12" xfId="1" applyFont="1" applyFill="1" applyBorder="1" applyAlignment="1" applyProtection="1">
      <alignment horizontal="left" vertical="center" shrinkToFit="1"/>
      <protection locked="0"/>
    </xf>
    <xf numFmtId="0" fontId="8" fillId="0" borderId="23" xfId="1" applyFont="1" applyBorder="1" applyAlignment="1" applyProtection="1">
      <alignment vertical="center"/>
      <protection locked="0"/>
    </xf>
    <xf numFmtId="0" fontId="8" fillId="3" borderId="22" xfId="1" applyFont="1" applyFill="1" applyBorder="1" applyAlignment="1" applyProtection="1">
      <alignment horizontal="left" vertical="center" shrinkToFit="1"/>
      <protection locked="0"/>
    </xf>
    <xf numFmtId="0" fontId="8" fillId="0" borderId="13" xfId="1" applyFont="1" applyBorder="1" applyAlignment="1" applyProtection="1">
      <alignment horizontal="left" vertical="center"/>
      <protection locked="0"/>
    </xf>
    <xf numFmtId="0" fontId="8" fillId="2" borderId="14" xfId="1" applyFont="1" applyFill="1" applyBorder="1" applyAlignment="1" applyProtection="1">
      <alignment horizontal="left" vertical="center" shrinkToFit="1"/>
      <protection locked="0"/>
    </xf>
    <xf numFmtId="176" fontId="8" fillId="2" borderId="14" xfId="1" applyNumberFormat="1" applyFont="1" applyFill="1" applyBorder="1" applyAlignment="1" applyProtection="1">
      <alignment horizontal="left" vertical="center" shrinkToFit="1"/>
      <protection locked="0"/>
    </xf>
    <xf numFmtId="0" fontId="14" fillId="2" borderId="22" xfId="0" applyFont="1" applyFill="1" applyBorder="1" applyAlignment="1" applyProtection="1">
      <alignment horizontal="left" vertical="center" shrinkToFit="1"/>
      <protection locked="0"/>
    </xf>
    <xf numFmtId="0" fontId="8" fillId="0" borderId="13" xfId="1" applyFont="1" applyBorder="1" applyAlignment="1" applyProtection="1">
      <alignment vertical="center"/>
      <protection locked="0"/>
    </xf>
    <xf numFmtId="0" fontId="14" fillId="2" borderId="14" xfId="0" applyFont="1" applyFill="1" applyBorder="1" applyAlignment="1" applyProtection="1">
      <alignment horizontal="left" vertical="center" shrinkToFit="1"/>
      <protection locked="0"/>
    </xf>
    <xf numFmtId="176" fontId="14" fillId="2" borderId="14" xfId="0" applyNumberFormat="1" applyFont="1" applyFill="1" applyBorder="1" applyAlignment="1" applyProtection="1">
      <alignment horizontal="left" vertical="center" shrinkToFit="1"/>
      <protection locked="0"/>
    </xf>
    <xf numFmtId="0" fontId="8" fillId="0" borderId="0" xfId="0" applyFont="1" applyFill="1" applyAlignment="1" applyProtection="1">
      <alignment vertical="center" shrinkToFit="1"/>
      <protection locked="0"/>
    </xf>
    <xf numFmtId="0" fontId="8" fillId="0" borderId="16" xfId="1" applyFont="1" applyBorder="1" applyAlignment="1" applyProtection="1">
      <alignment vertical="center" wrapText="1"/>
      <protection locked="0"/>
    </xf>
    <xf numFmtId="0" fontId="14" fillId="3" borderId="41" xfId="0" applyFont="1" applyFill="1" applyBorder="1" applyAlignment="1" applyProtection="1">
      <alignment horizontal="left" vertical="center" shrinkToFit="1"/>
      <protection locked="0"/>
    </xf>
    <xf numFmtId="57" fontId="14" fillId="0" borderId="0" xfId="0" applyNumberFormat="1" applyFont="1" applyAlignment="1" applyProtection="1">
      <alignment vertical="center"/>
      <protection locked="0"/>
    </xf>
    <xf numFmtId="0" fontId="8" fillId="0" borderId="11" xfId="1" applyFont="1" applyBorder="1" applyAlignment="1" applyProtection="1">
      <alignment horizontal="center" vertical="center"/>
      <protection locked="0"/>
    </xf>
    <xf numFmtId="0" fontId="8" fillId="0" borderId="20" xfId="1" applyFont="1" applyBorder="1" applyAlignment="1" applyProtection="1">
      <alignment horizontal="center" vertical="center"/>
      <protection locked="0"/>
    </xf>
    <xf numFmtId="0" fontId="8" fillId="0" borderId="15" xfId="3" applyFont="1" applyBorder="1" applyAlignment="1" applyProtection="1">
      <alignment horizontal="left" vertical="center"/>
      <protection locked="0"/>
    </xf>
    <xf numFmtId="0" fontId="8" fillId="0" borderId="1" xfId="3" applyFont="1" applyBorder="1" applyAlignment="1" applyProtection="1">
      <alignment horizontal="left" vertical="center"/>
      <protection locked="0"/>
    </xf>
    <xf numFmtId="0" fontId="8" fillId="0" borderId="2" xfId="3" applyFont="1" applyBorder="1" applyAlignment="1" applyProtection="1">
      <alignment horizontal="left" vertical="center"/>
      <protection locked="0"/>
    </xf>
    <xf numFmtId="0" fontId="8" fillId="0" borderId="14" xfId="3" applyFont="1" applyBorder="1" applyAlignment="1" applyProtection="1">
      <alignment horizontal="left" vertical="center"/>
      <protection locked="0"/>
    </xf>
    <xf numFmtId="176" fontId="8" fillId="2" borderId="15" xfId="3" applyNumberFormat="1" applyFont="1" applyFill="1" applyBorder="1" applyAlignment="1" applyProtection="1">
      <alignment horizontal="left" vertical="center" shrinkToFit="1"/>
      <protection locked="0"/>
    </xf>
    <xf numFmtId="176" fontId="8" fillId="2" borderId="1" xfId="3" applyNumberFormat="1" applyFont="1" applyFill="1" applyBorder="1" applyAlignment="1" applyProtection="1">
      <alignment horizontal="left" vertical="center" shrinkToFit="1"/>
      <protection locked="0"/>
    </xf>
    <xf numFmtId="0" fontId="8" fillId="2" borderId="2" xfId="3" applyFont="1" applyFill="1" applyBorder="1" applyAlignment="1" applyProtection="1">
      <alignment horizontal="left" vertical="center" shrinkToFit="1"/>
      <protection locked="0"/>
    </xf>
    <xf numFmtId="0" fontId="8" fillId="2" borderId="1" xfId="3" applyFont="1" applyFill="1" applyBorder="1" applyAlignment="1" applyProtection="1">
      <alignment horizontal="center" vertical="center" shrinkToFit="1"/>
      <protection locked="0"/>
    </xf>
    <xf numFmtId="0" fontId="8" fillId="2" borderId="1" xfId="3" applyFont="1" applyFill="1" applyBorder="1" applyAlignment="1" applyProtection="1">
      <alignment vertical="center" shrinkToFit="1"/>
      <protection locked="0"/>
    </xf>
    <xf numFmtId="0" fontId="8" fillId="3" borderId="1" xfId="3" applyFont="1" applyFill="1" applyBorder="1" applyAlignment="1" applyProtection="1">
      <alignment vertical="center" shrinkToFit="1"/>
      <protection locked="0"/>
    </xf>
    <xf numFmtId="0" fontId="8" fillId="3" borderId="14" xfId="3" applyFont="1" applyFill="1" applyBorder="1" applyAlignment="1" applyProtection="1">
      <alignment horizontal="center" vertical="center" shrinkToFit="1"/>
      <protection locked="0"/>
    </xf>
    <xf numFmtId="0" fontId="8" fillId="2" borderId="1" xfId="3" applyFont="1" applyFill="1" applyBorder="1" applyAlignment="1" applyProtection="1">
      <alignment horizontal="left" vertical="center" shrinkToFit="1"/>
      <protection locked="0"/>
    </xf>
    <xf numFmtId="176" fontId="8" fillId="2" borderId="19" xfId="3" applyNumberFormat="1" applyFont="1" applyFill="1" applyBorder="1" applyAlignment="1" applyProtection="1">
      <alignment horizontal="left" vertical="center" shrinkToFit="1"/>
      <protection locked="0"/>
    </xf>
    <xf numFmtId="176" fontId="8" fillId="2" borderId="17" xfId="3" applyNumberFormat="1" applyFont="1" applyFill="1" applyBorder="1" applyAlignment="1" applyProtection="1">
      <alignment horizontal="left" vertical="center" shrinkToFit="1"/>
      <protection locked="0"/>
    </xf>
    <xf numFmtId="0" fontId="8" fillId="2" borderId="17" xfId="3" applyFont="1" applyFill="1" applyBorder="1" applyAlignment="1" applyProtection="1">
      <alignment horizontal="left" vertical="center" shrinkToFit="1"/>
      <protection locked="0"/>
    </xf>
    <xf numFmtId="0" fontId="8" fillId="2" borderId="17" xfId="3" applyFont="1" applyFill="1" applyBorder="1" applyAlignment="1" applyProtection="1">
      <alignment horizontal="center" vertical="center" shrinkToFit="1"/>
      <protection locked="0"/>
    </xf>
    <xf numFmtId="0" fontId="8" fillId="2" borderId="17" xfId="3" applyFont="1" applyFill="1" applyBorder="1" applyAlignment="1" applyProtection="1">
      <alignment vertical="center" shrinkToFit="1"/>
      <protection locked="0"/>
    </xf>
    <xf numFmtId="0" fontId="8" fillId="3" borderId="17" xfId="3" applyFont="1" applyFill="1" applyBorder="1" applyAlignment="1" applyProtection="1">
      <alignment vertical="center" shrinkToFit="1"/>
      <protection locked="0"/>
    </xf>
    <xf numFmtId="0" fontId="8" fillId="3" borderId="18" xfId="3" applyFont="1" applyFill="1" applyBorder="1" applyAlignment="1" applyProtection="1">
      <alignment horizontal="center" vertical="center" shrinkToFit="1"/>
      <protection locked="0"/>
    </xf>
    <xf numFmtId="0" fontId="29" fillId="0" borderId="0" xfId="0" applyFont="1" applyAlignment="1" applyProtection="1">
      <alignment horizontal="right" vertical="center"/>
      <protection locked="0"/>
    </xf>
    <xf numFmtId="0" fontId="30" fillId="0" borderId="0" xfId="0" applyFont="1" applyAlignment="1" applyProtection="1">
      <alignment horizontal="right" vertical="center"/>
      <protection locked="0"/>
    </xf>
    <xf numFmtId="0" fontId="22" fillId="0" borderId="5" xfId="4" applyFont="1" applyBorder="1" applyAlignment="1">
      <alignment horizontal="center" vertical="center"/>
    </xf>
    <xf numFmtId="0" fontId="22" fillId="0" borderId="9" xfId="4" applyFont="1" applyBorder="1" applyAlignment="1">
      <alignment horizontal="center" vertical="center"/>
    </xf>
    <xf numFmtId="0" fontId="2" fillId="0" borderId="1" xfId="1" applyFont="1" applyBorder="1" applyAlignment="1">
      <alignment horizontal="center" vertical="center"/>
    </xf>
  </cellXfs>
  <cellStyles count="5">
    <cellStyle name="標準" xfId="0" builtinId="0"/>
    <cellStyle name="標準 2" xfId="1" xr:uid="{D66E9390-D293-46F3-B94B-DF8D620C231A}"/>
    <cellStyle name="標準 2 2" xfId="3" xr:uid="{9C61D7EA-2BF5-4C03-B7C4-1E57496130ED}"/>
    <cellStyle name="標準 3" xfId="2" xr:uid="{3B2CF15B-3CC5-4FA1-BBDB-CE18D1B9B365}"/>
    <cellStyle name="標準 4" xfId="4" xr:uid="{18395D23-ED53-4F4E-9139-F34724976925}"/>
  </cellStyles>
  <dxfs count="4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49998474074526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i val="0"/>
        <color rgb="FFFF0000"/>
      </font>
      <fill>
        <patternFill>
          <bgColor theme="8" tint="0.79998168889431442"/>
        </patternFill>
      </fill>
    </dxf>
    <dxf>
      <font>
        <b/>
        <i val="0"/>
        <color rgb="FFFF0000"/>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49998474074526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761999</xdr:colOff>
      <xdr:row>0</xdr:row>
      <xdr:rowOff>219075</xdr:rowOff>
    </xdr:from>
    <xdr:to>
      <xdr:col>8</xdr:col>
      <xdr:colOff>1095374</xdr:colOff>
      <xdr:row>6</xdr:row>
      <xdr:rowOff>19051</xdr:rowOff>
    </xdr:to>
    <xdr:sp macro="" textlink="">
      <xdr:nvSpPr>
        <xdr:cNvPr id="3" name="正方形/長方形 2">
          <a:extLst>
            <a:ext uri="{FF2B5EF4-FFF2-40B4-BE49-F238E27FC236}">
              <a16:creationId xmlns:a16="http://schemas.microsoft.com/office/drawing/2014/main" id="{8DB58995-4028-412C-BAC8-AADE8BC34D50}"/>
            </a:ext>
          </a:extLst>
        </xdr:cNvPr>
        <xdr:cNvSpPr/>
      </xdr:nvSpPr>
      <xdr:spPr>
        <a:xfrm>
          <a:off x="5524499" y="219075"/>
          <a:ext cx="7286625" cy="1114426"/>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1100" b="1"/>
            <a:t>【</a:t>
          </a:r>
          <a:r>
            <a:rPr kumimoji="1" lang="ja-JP" altLang="en-US" sz="1100" b="1"/>
            <a:t>全般</a:t>
          </a:r>
          <a:r>
            <a:rPr kumimoji="1" lang="en-US" altLang="ja-JP" sz="1100" b="1"/>
            <a:t>】</a:t>
          </a:r>
        </a:p>
        <a:p>
          <a:pPr algn="l"/>
          <a:r>
            <a:rPr kumimoji="1" lang="ja-JP" altLang="en-US" sz="1100" b="1"/>
            <a:t>・①、⑤、⑬～⑯はプルダウンから該当するものを選択してください。その他の項目は直接入力してください。</a:t>
          </a:r>
          <a:endParaRPr kumimoji="1" lang="en-US" altLang="ja-JP" sz="1100" b="1"/>
        </a:p>
        <a:p>
          <a:pPr algn="l"/>
          <a:r>
            <a:rPr kumimoji="1" lang="ja-JP" altLang="en-US" sz="1100" b="1"/>
            <a:t>・グレーセルは入力不要です。入力完了後グレーセルに入力内容が残っている場合は削除してください。</a:t>
          </a:r>
          <a:endParaRPr kumimoji="1" lang="en-US" altLang="ja-JP" sz="1100" b="1"/>
        </a:p>
        <a:p>
          <a:pPr algn="l"/>
          <a:r>
            <a:rPr kumimoji="1" lang="ja-JP" altLang="en-US" sz="1100" b="1"/>
            <a:t>・経歴入力漏れ等により空白の期間がある場合は、「在家庭」とみなします。</a:t>
          </a:r>
          <a:endParaRPr kumimoji="1" lang="en-US" altLang="ja-JP" sz="11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495300</xdr:colOff>
      <xdr:row>0</xdr:row>
      <xdr:rowOff>19050</xdr:rowOff>
    </xdr:from>
    <xdr:to>
      <xdr:col>11</xdr:col>
      <xdr:colOff>409754</xdr:colOff>
      <xdr:row>2</xdr:row>
      <xdr:rowOff>104853</xdr:rowOff>
    </xdr:to>
    <xdr:pic>
      <xdr:nvPicPr>
        <xdr:cNvPr id="2" name="図 1">
          <a:extLst>
            <a:ext uri="{FF2B5EF4-FFF2-40B4-BE49-F238E27FC236}">
              <a16:creationId xmlns:a16="http://schemas.microsoft.com/office/drawing/2014/main" id="{66E62BFE-B9E3-4652-9090-D202BB924A26}"/>
            </a:ext>
          </a:extLst>
        </xdr:cNvPr>
        <xdr:cNvPicPr>
          <a:picLocks noChangeAspect="1"/>
        </xdr:cNvPicPr>
      </xdr:nvPicPr>
      <xdr:blipFill>
        <a:blip xmlns:r="http://schemas.openxmlformats.org/officeDocument/2006/relationships" r:embed="rId1"/>
        <a:stretch>
          <a:fillRect/>
        </a:stretch>
      </xdr:blipFill>
      <xdr:spPr>
        <a:xfrm>
          <a:off x="13201650" y="19050"/>
          <a:ext cx="1286054" cy="562053"/>
        </a:xfrm>
        <a:prstGeom prst="rect">
          <a:avLst/>
        </a:prstGeom>
      </xdr:spPr>
    </xdr:pic>
    <xdr:clientData/>
  </xdr:twoCellAnchor>
  <xdr:twoCellAnchor editAs="oneCell">
    <xdr:from>
      <xdr:col>9</xdr:col>
      <xdr:colOff>476250</xdr:colOff>
      <xdr:row>2</xdr:row>
      <xdr:rowOff>228600</xdr:rowOff>
    </xdr:from>
    <xdr:to>
      <xdr:col>16</xdr:col>
      <xdr:colOff>657225</xdr:colOff>
      <xdr:row>7</xdr:row>
      <xdr:rowOff>157589</xdr:rowOff>
    </xdr:to>
    <xdr:pic>
      <xdr:nvPicPr>
        <xdr:cNvPr id="5" name="図 4">
          <a:extLst>
            <a:ext uri="{FF2B5EF4-FFF2-40B4-BE49-F238E27FC236}">
              <a16:creationId xmlns:a16="http://schemas.microsoft.com/office/drawing/2014/main" id="{1F09E037-0B89-489B-9A35-D15F76257049}"/>
            </a:ext>
          </a:extLst>
        </xdr:cNvPr>
        <xdr:cNvPicPr>
          <a:picLocks noChangeAspect="1"/>
        </xdr:cNvPicPr>
      </xdr:nvPicPr>
      <xdr:blipFill>
        <a:blip xmlns:r="http://schemas.openxmlformats.org/officeDocument/2006/relationships" r:embed="rId2"/>
        <a:stretch>
          <a:fillRect/>
        </a:stretch>
      </xdr:blipFill>
      <xdr:spPr>
        <a:xfrm>
          <a:off x="18164175" y="704850"/>
          <a:ext cx="4981575" cy="11196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142875</xdr:colOff>
      <xdr:row>62</xdr:row>
      <xdr:rowOff>5715</xdr:rowOff>
    </xdr:from>
    <xdr:ext cx="1883977" cy="551946"/>
    <xdr:sp macro="" textlink="">
      <xdr:nvSpPr>
        <xdr:cNvPr id="2" name="Text Box 1">
          <a:extLst>
            <a:ext uri="{FF2B5EF4-FFF2-40B4-BE49-F238E27FC236}">
              <a16:creationId xmlns:a16="http://schemas.microsoft.com/office/drawing/2014/main" id="{099460E0-8F0C-4616-B828-906BDB45D3AE}"/>
            </a:ext>
          </a:extLst>
        </xdr:cNvPr>
        <xdr:cNvSpPr txBox="1">
          <a:spLocks noChangeArrowheads="1"/>
        </xdr:cNvSpPr>
      </xdr:nvSpPr>
      <xdr:spPr bwMode="auto">
        <a:xfrm>
          <a:off x="142875" y="11816715"/>
          <a:ext cx="1883977" cy="55194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高等学校からの経歴を確認すること</a:t>
          </a:r>
        </a:p>
        <a:p>
          <a:pPr algn="l" rtl="0">
            <a:defRPr sz="1000"/>
          </a:pPr>
          <a:r>
            <a:rPr lang="ja-JP" altLang="en-US" sz="800" b="0" i="0" u="none" strike="noStrike" baseline="0">
              <a:solidFill>
                <a:srgbClr val="000000"/>
              </a:solidFill>
              <a:latin typeface="ＭＳ Ｐゴシック"/>
              <a:ea typeface="ＭＳ Ｐゴシック"/>
            </a:rPr>
            <a:t>最終学歴を確認すること（特に通信教育等）</a:t>
          </a:r>
        </a:p>
        <a:p>
          <a:pPr algn="l" rtl="0">
            <a:defRPr sz="1000"/>
          </a:pPr>
          <a:r>
            <a:rPr lang="ja-JP" altLang="en-US" sz="800" b="0" i="0" u="none" strike="noStrike" baseline="0">
              <a:solidFill>
                <a:srgbClr val="000000"/>
              </a:solidFill>
              <a:latin typeface="ＭＳ Ｐゴシック"/>
              <a:ea typeface="ＭＳ Ｐゴシック"/>
            </a:rPr>
            <a:t>学歴区分を確認すること</a:t>
          </a:r>
        </a:p>
        <a:p>
          <a:pPr algn="l" rtl="0">
            <a:defRPr sz="1000"/>
          </a:pPr>
          <a:r>
            <a:rPr lang="ja-JP" altLang="en-US" sz="800" b="0" i="0" u="none" strike="noStrike" baseline="0">
              <a:solidFill>
                <a:srgbClr val="000000"/>
              </a:solidFill>
              <a:latin typeface="ＭＳ Ｐゴシック"/>
              <a:ea typeface="ＭＳ Ｐゴシック"/>
            </a:rPr>
            <a:t>教諭、事務職等の区別をすること</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BF464-7F10-4104-AA5B-3776268D75AB}">
  <dimension ref="A1:M2"/>
  <sheetViews>
    <sheetView view="pageBreakPreview" zoomScaleNormal="100" zoomScaleSheetLayoutView="100" workbookViewId="0">
      <selection activeCell="D7" sqref="D7"/>
    </sheetView>
  </sheetViews>
  <sheetFormatPr defaultRowHeight="18.75"/>
  <cols>
    <col min="1" max="13" width="16.25" customWidth="1"/>
  </cols>
  <sheetData>
    <row r="1" spans="1:13">
      <c r="A1" t="s">
        <v>192</v>
      </c>
      <c r="B1" t="s">
        <v>193</v>
      </c>
      <c r="C1" t="s">
        <v>156</v>
      </c>
      <c r="D1" t="s">
        <v>194</v>
      </c>
      <c r="E1" t="s">
        <v>195</v>
      </c>
      <c r="F1" t="s">
        <v>196</v>
      </c>
      <c r="G1" t="s">
        <v>197</v>
      </c>
      <c r="H1" t="s">
        <v>198</v>
      </c>
      <c r="I1" t="s">
        <v>199</v>
      </c>
      <c r="J1" t="s">
        <v>200</v>
      </c>
      <c r="K1" t="s">
        <v>201</v>
      </c>
      <c r="L1" t="s">
        <v>202</v>
      </c>
      <c r="M1" t="s">
        <v>203</v>
      </c>
    </row>
    <row r="2" spans="1:13">
      <c r="B2">
        <f>様式!D3</f>
        <v>0</v>
      </c>
      <c r="C2">
        <f>様式!C85</f>
        <v>0</v>
      </c>
      <c r="D2">
        <f>様式!D85</f>
        <v>0</v>
      </c>
      <c r="E2">
        <f>様式!E85</f>
        <v>0</v>
      </c>
      <c r="F2">
        <f>様式!F85</f>
        <v>0</v>
      </c>
      <c r="G2">
        <f>様式!G85</f>
        <v>0</v>
      </c>
      <c r="H2">
        <f>様式!H85</f>
        <v>0</v>
      </c>
      <c r="I2">
        <f>様式!I85</f>
        <v>0</v>
      </c>
      <c r="J2">
        <f>様式!J85</f>
        <v>0</v>
      </c>
      <c r="K2">
        <f>様式!K85</f>
        <v>0</v>
      </c>
      <c r="L2">
        <f>様式!L85</f>
        <v>0</v>
      </c>
      <c r="M2">
        <f>様式!M85</f>
        <v>0</v>
      </c>
    </row>
  </sheetData>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BEDDB-6503-44BC-9CD0-A3EDFBB295F1}">
  <sheetPr>
    <tabColor rgb="FFFFFF00"/>
    <pageSetUpPr fitToPage="1"/>
  </sheetPr>
  <dimension ref="A1:U86"/>
  <sheetViews>
    <sheetView view="pageBreakPreview" topLeftCell="B1" zoomScaleNormal="100" zoomScaleSheetLayoutView="100" workbookViewId="0">
      <pane ySplit="13" topLeftCell="A20" activePane="bottomLeft" state="frozen"/>
      <selection pane="bottomLeft" activeCell="E30" sqref="E30"/>
    </sheetView>
  </sheetViews>
  <sheetFormatPr defaultColWidth="9" defaultRowHeight="16.5" outlineLevelRow="1"/>
  <cols>
    <col min="1" max="1" width="8" style="163" hidden="1" customWidth="1"/>
    <col min="2" max="2" width="2.5" style="164" customWidth="1"/>
    <col min="3" max="4" width="30" style="164" customWidth="1"/>
    <col min="5" max="5" width="31.25" style="164" customWidth="1"/>
    <col min="6" max="6" width="12.5" style="164" customWidth="1"/>
    <col min="7" max="7" width="35" style="164" customWidth="1"/>
    <col min="8" max="8" width="12.5" style="164" customWidth="1"/>
    <col min="9" max="9" width="15" style="164" customWidth="1"/>
    <col min="10" max="13" width="11.25" style="94" hidden="1" customWidth="1"/>
    <col min="14" max="17" width="12.5" style="94" hidden="1" customWidth="1"/>
    <col min="18" max="19" width="18.75" style="94" hidden="1" customWidth="1"/>
    <col min="20" max="20" width="16.75" style="94" hidden="1" customWidth="1"/>
    <col min="21" max="21" width="2.5" style="94" hidden="1" customWidth="1"/>
    <col min="22" max="22" width="9" style="164" customWidth="1"/>
    <col min="23" max="16384" width="9" style="164"/>
  </cols>
  <sheetData>
    <row r="1" spans="1:20" ht="21" thickBot="1">
      <c r="C1" s="165" t="s">
        <v>0</v>
      </c>
      <c r="D1" s="166" t="s">
        <v>32</v>
      </c>
      <c r="H1" s="205" t="s">
        <v>283</v>
      </c>
      <c r="I1" s="167" t="s">
        <v>284</v>
      </c>
      <c r="O1" s="86"/>
    </row>
    <row r="2" spans="1:20" ht="17.25" thickTop="1">
      <c r="C2" s="168" t="s">
        <v>241</v>
      </c>
      <c r="D2" s="169"/>
      <c r="I2" s="204"/>
    </row>
    <row r="3" spans="1:20">
      <c r="C3" s="170" t="s">
        <v>36</v>
      </c>
      <c r="D3" s="171"/>
    </row>
    <row r="4" spans="1:20">
      <c r="C4" s="172" t="s">
        <v>37</v>
      </c>
      <c r="D4" s="173"/>
      <c r="O4" s="94" t="s">
        <v>176</v>
      </c>
      <c r="P4" s="94" t="s">
        <v>175</v>
      </c>
      <c r="Q4" s="98" t="s">
        <v>178</v>
      </c>
      <c r="R4" s="98" t="s">
        <v>183</v>
      </c>
      <c r="S4" s="98" t="s">
        <v>177</v>
      </c>
      <c r="T4" s="99"/>
    </row>
    <row r="5" spans="1:20">
      <c r="C5" s="172" t="s">
        <v>38</v>
      </c>
      <c r="D5" s="174"/>
      <c r="O5" s="94" t="e">
        <f>EOMONTH($D$5,-3)</f>
        <v>#NUM!</v>
      </c>
      <c r="P5" s="94" t="e">
        <f>YEAR($O$5)</f>
        <v>#NUM!</v>
      </c>
      <c r="Q5" s="98" t="s">
        <v>179</v>
      </c>
      <c r="R5" s="101" t="e">
        <f>VLOOKUP($P$5,実月数!$1:$1048576,2,FALSE)</f>
        <v>#NUM!</v>
      </c>
      <c r="S5" s="98" t="e">
        <f>VLOOKUP($P$5,実月数!$1:$1048576,3,FALSE)</f>
        <v>#NUM!</v>
      </c>
      <c r="T5" s="99"/>
    </row>
    <row r="6" spans="1:20">
      <c r="C6" s="172" t="s">
        <v>39</v>
      </c>
      <c r="D6" s="173"/>
      <c r="Q6" s="98" t="s">
        <v>180</v>
      </c>
      <c r="R6" s="102" t="e">
        <f>VLOOKUP($P$5,実月数!$1:$1048576,4,FALSE)</f>
        <v>#NUM!</v>
      </c>
      <c r="S6" s="103" t="e">
        <f>VLOOKUP($P$5,実月数!$1:$1048576,5,FALSE)</f>
        <v>#NUM!</v>
      </c>
      <c r="T6" s="99"/>
    </row>
    <row r="7" spans="1:20">
      <c r="C7" s="170" t="s">
        <v>40</v>
      </c>
      <c r="D7" s="175"/>
      <c r="Q7" s="98" t="s">
        <v>181</v>
      </c>
      <c r="R7" s="102" t="e">
        <f>VLOOKUP($P$5,実月数!$1:$1048576,6,FALSE)</f>
        <v>#NUM!</v>
      </c>
      <c r="S7" s="103" t="e">
        <f>VLOOKUP($P$5,実月数!$1:$1048576,7,FALSE)</f>
        <v>#NUM!</v>
      </c>
      <c r="T7" s="99"/>
    </row>
    <row r="8" spans="1:20">
      <c r="C8" s="176" t="s">
        <v>41</v>
      </c>
      <c r="D8" s="177"/>
      <c r="O8" s="87" t="s">
        <v>182</v>
      </c>
      <c r="Q8" s="98" t="s">
        <v>113</v>
      </c>
      <c r="R8" s="102" t="e">
        <f>VLOOKUP($P$5,実月数!$1:$1048576,8,FALSE)</f>
        <v>#NUM!</v>
      </c>
      <c r="S8" s="103" t="e">
        <f>VLOOKUP($P$5,実月数!$1:$1048576,9,FALSE)</f>
        <v>#NUM!</v>
      </c>
      <c r="T8" s="99"/>
    </row>
    <row r="9" spans="1:20">
      <c r="C9" s="176" t="s">
        <v>42</v>
      </c>
      <c r="D9" s="178"/>
      <c r="O9" s="107" t="e">
        <f>IF(VLOOKUP($D$72,$Q$5:$S$9,3,0)=$J$69,"○","要確認")</f>
        <v>#NUM!</v>
      </c>
      <c r="Q9" s="98" t="s">
        <v>114</v>
      </c>
      <c r="R9" s="102" t="e">
        <f>VLOOKUP($P$5,実月数!$1:$1048576,10,FALSE)</f>
        <v>#NUM!</v>
      </c>
      <c r="S9" s="103" t="e">
        <f>VLOOKUP($P$5,実月数!$1:$1048576,11,FALSE)</f>
        <v>#NUM!</v>
      </c>
      <c r="T9" s="99"/>
    </row>
    <row r="10" spans="1:20" ht="16.5" customHeight="1" thickBot="1">
      <c r="A10" s="179"/>
      <c r="C10" s="180" t="s">
        <v>153</v>
      </c>
      <c r="D10" s="181"/>
    </row>
    <row r="11" spans="1:20" ht="18" thickTop="1" thickBot="1">
      <c r="E11" s="182"/>
    </row>
    <row r="12" spans="1:20" ht="17.25" thickTop="1">
      <c r="C12" s="168" t="s">
        <v>261</v>
      </c>
      <c r="D12" s="183"/>
      <c r="E12" s="183"/>
      <c r="F12" s="183"/>
      <c r="G12" s="183"/>
      <c r="H12" s="183"/>
      <c r="I12" s="184"/>
      <c r="J12" s="17"/>
      <c r="K12" s="17"/>
      <c r="L12" s="18"/>
      <c r="M12" s="27"/>
      <c r="N12" s="27"/>
      <c r="R12" s="27"/>
    </row>
    <row r="13" spans="1:20">
      <c r="A13" s="179" t="s">
        <v>155</v>
      </c>
      <c r="C13" s="185" t="s">
        <v>51</v>
      </c>
      <c r="D13" s="186" t="s">
        <v>52</v>
      </c>
      <c r="E13" s="187" t="s">
        <v>53</v>
      </c>
      <c r="F13" s="186" t="s">
        <v>61</v>
      </c>
      <c r="G13" s="187" t="s">
        <v>54</v>
      </c>
      <c r="H13" s="187" t="s">
        <v>55</v>
      </c>
      <c r="I13" s="188" t="s">
        <v>62</v>
      </c>
      <c r="J13" s="154" t="s">
        <v>4</v>
      </c>
      <c r="K13" s="12" t="s">
        <v>12</v>
      </c>
      <c r="L13" s="19" t="s">
        <v>5</v>
      </c>
      <c r="M13" s="28"/>
      <c r="O13" s="110" t="s">
        <v>63</v>
      </c>
      <c r="P13" s="110" t="s">
        <v>64</v>
      </c>
      <c r="Q13" s="110" t="s">
        <v>65</v>
      </c>
      <c r="R13" s="28" t="s">
        <v>66</v>
      </c>
      <c r="S13" s="94" t="s">
        <v>135</v>
      </c>
      <c r="T13" s="94" t="s">
        <v>134</v>
      </c>
    </row>
    <row r="14" spans="1:20">
      <c r="C14" s="189"/>
      <c r="D14" s="190"/>
      <c r="E14" s="191"/>
      <c r="F14" s="192"/>
      <c r="G14" s="193"/>
      <c r="H14" s="194"/>
      <c r="I14" s="195"/>
      <c r="J14" s="155"/>
      <c r="K14" s="63"/>
      <c r="L14" s="90">
        <f>J14*K14</f>
        <v>0</v>
      </c>
      <c r="M14" s="29"/>
      <c r="O14" s="117">
        <f t="shared" ref="O14:O45" si="0">DATEDIF(C14,D14,"m")+1</f>
        <v>1</v>
      </c>
      <c r="P14" s="117" t="e">
        <f>VLOOKUP(R14,換算率キー!$C:$I,7,0)</f>
        <v>#N/A</v>
      </c>
      <c r="Q14" s="117" t="e">
        <f>O14*P14</f>
        <v>#N/A</v>
      </c>
      <c r="R14" s="29" t="str">
        <f>$D$2&amp;F14&amp;G14&amp;H14&amp;I14</f>
        <v/>
      </c>
      <c r="S14" s="94" t="str">
        <f>$D$2&amp;F14&amp;G14&amp;I14&amp;K14</f>
        <v/>
      </c>
      <c r="T14" s="94" t="e">
        <f>VLOOKUP(S14,総務給実集計キー!$C:$I,7,0)</f>
        <v>#N/A</v>
      </c>
    </row>
    <row r="15" spans="1:20">
      <c r="A15" s="163" t="str">
        <f>IF(AND(C15-D14&gt;=1,D15-D14&gt;=1),"","要確認")</f>
        <v>要確認</v>
      </c>
      <c r="C15" s="189"/>
      <c r="D15" s="190"/>
      <c r="E15" s="191"/>
      <c r="F15" s="192"/>
      <c r="G15" s="193"/>
      <c r="H15" s="194"/>
      <c r="I15" s="195"/>
      <c r="J15" s="155"/>
      <c r="K15" s="63"/>
      <c r="L15" s="90">
        <f t="shared" ref="L15:L67" si="1">J15*K15</f>
        <v>0</v>
      </c>
      <c r="M15" s="29"/>
      <c r="N15" s="29"/>
      <c r="O15" s="117">
        <f t="shared" si="0"/>
        <v>1</v>
      </c>
      <c r="P15" s="117" t="e">
        <f>VLOOKUP(R15,換算率キー!$C:$I,7,0)</f>
        <v>#N/A</v>
      </c>
      <c r="Q15" s="117" t="e">
        <f t="shared" ref="Q15:Q68" si="2">O15*P15</f>
        <v>#N/A</v>
      </c>
      <c r="R15" s="29" t="str">
        <f t="shared" ref="R15:R67" si="3">$D$2&amp;F15&amp;G15&amp;H15&amp;I15</f>
        <v/>
      </c>
      <c r="S15" s="94" t="str">
        <f t="shared" ref="S15:S45" si="4">$D$2&amp;F15&amp;G15&amp;I15&amp;K15</f>
        <v/>
      </c>
      <c r="T15" s="94" t="e">
        <f>VLOOKUP(S15,総務給実集計キー!$C:$I,7,0)</f>
        <v>#N/A</v>
      </c>
    </row>
    <row r="16" spans="1:20">
      <c r="A16" s="163" t="str">
        <f t="shared" ref="A16:A66" si="5">IF(AND(C16-D15&gt;=1,D16-D15&gt;=1),"","要確認")</f>
        <v>要確認</v>
      </c>
      <c r="C16" s="189"/>
      <c r="D16" s="190"/>
      <c r="E16" s="191"/>
      <c r="F16" s="192"/>
      <c r="G16" s="193"/>
      <c r="H16" s="194"/>
      <c r="I16" s="195"/>
      <c r="J16" s="155"/>
      <c r="K16" s="63"/>
      <c r="L16" s="90">
        <f t="shared" si="1"/>
        <v>0</v>
      </c>
      <c r="M16" s="29"/>
      <c r="N16" s="29"/>
      <c r="O16" s="117">
        <f t="shared" si="0"/>
        <v>1</v>
      </c>
      <c r="P16" s="117" t="e">
        <f>VLOOKUP(R16,換算率キー!$C:$I,7,0)</f>
        <v>#N/A</v>
      </c>
      <c r="Q16" s="117" t="e">
        <f t="shared" si="2"/>
        <v>#N/A</v>
      </c>
      <c r="R16" s="29" t="str">
        <f t="shared" si="3"/>
        <v/>
      </c>
      <c r="S16" s="94" t="str">
        <f t="shared" si="4"/>
        <v/>
      </c>
      <c r="T16" s="94" t="e">
        <f>VLOOKUP(S16,総務給実集計キー!$C:$I,7,0)</f>
        <v>#N/A</v>
      </c>
    </row>
    <row r="17" spans="1:20">
      <c r="A17" s="163" t="str">
        <f t="shared" si="5"/>
        <v>要確認</v>
      </c>
      <c r="C17" s="189"/>
      <c r="D17" s="190"/>
      <c r="E17" s="196"/>
      <c r="F17" s="192"/>
      <c r="G17" s="193"/>
      <c r="H17" s="194"/>
      <c r="I17" s="195"/>
      <c r="J17" s="155"/>
      <c r="K17" s="63"/>
      <c r="L17" s="90">
        <f t="shared" si="1"/>
        <v>0</v>
      </c>
      <c r="M17" s="29"/>
      <c r="N17" s="29"/>
      <c r="O17" s="117">
        <f t="shared" si="0"/>
        <v>1</v>
      </c>
      <c r="P17" s="117" t="e">
        <f>VLOOKUP(R17,換算率キー!$C:$I,7,0)</f>
        <v>#N/A</v>
      </c>
      <c r="Q17" s="117" t="e">
        <f t="shared" si="2"/>
        <v>#N/A</v>
      </c>
      <c r="R17" s="29" t="str">
        <f t="shared" si="3"/>
        <v/>
      </c>
      <c r="S17" s="94" t="str">
        <f t="shared" si="4"/>
        <v/>
      </c>
      <c r="T17" s="94" t="e">
        <f>VLOOKUP(S17,総務給実集計キー!$C:$I,7,0)</f>
        <v>#N/A</v>
      </c>
    </row>
    <row r="18" spans="1:20">
      <c r="A18" s="163" t="str">
        <f t="shared" si="5"/>
        <v>要確認</v>
      </c>
      <c r="C18" s="189"/>
      <c r="D18" s="190"/>
      <c r="E18" s="196"/>
      <c r="F18" s="192"/>
      <c r="G18" s="193"/>
      <c r="H18" s="194"/>
      <c r="I18" s="195"/>
      <c r="J18" s="155"/>
      <c r="K18" s="63"/>
      <c r="L18" s="90">
        <f t="shared" si="1"/>
        <v>0</v>
      </c>
      <c r="M18" s="29"/>
      <c r="N18" s="29"/>
      <c r="O18" s="117">
        <f t="shared" si="0"/>
        <v>1</v>
      </c>
      <c r="P18" s="117" t="e">
        <f>VLOOKUP(R18,換算率キー!$C:$I,7,0)</f>
        <v>#N/A</v>
      </c>
      <c r="Q18" s="117" t="e">
        <f t="shared" si="2"/>
        <v>#N/A</v>
      </c>
      <c r="R18" s="29" t="str">
        <f t="shared" si="3"/>
        <v/>
      </c>
      <c r="S18" s="94" t="str">
        <f t="shared" si="4"/>
        <v/>
      </c>
      <c r="T18" s="94" t="e">
        <f>VLOOKUP(S18,総務給実集計キー!$C:$I,7,0)</f>
        <v>#N/A</v>
      </c>
    </row>
    <row r="19" spans="1:20">
      <c r="A19" s="163" t="str">
        <f t="shared" si="5"/>
        <v>要確認</v>
      </c>
      <c r="C19" s="189"/>
      <c r="D19" s="190"/>
      <c r="E19" s="196"/>
      <c r="F19" s="192"/>
      <c r="G19" s="193"/>
      <c r="H19" s="194"/>
      <c r="I19" s="195"/>
      <c r="J19" s="155"/>
      <c r="K19" s="63"/>
      <c r="L19" s="90">
        <f t="shared" si="1"/>
        <v>0</v>
      </c>
      <c r="M19" s="29"/>
      <c r="N19" s="29"/>
      <c r="O19" s="117">
        <f t="shared" si="0"/>
        <v>1</v>
      </c>
      <c r="P19" s="117" t="e">
        <f>VLOOKUP(R19,換算率キー!$C:$I,7,0)</f>
        <v>#N/A</v>
      </c>
      <c r="Q19" s="117" t="e">
        <f t="shared" si="2"/>
        <v>#N/A</v>
      </c>
      <c r="R19" s="29" t="str">
        <f t="shared" si="3"/>
        <v/>
      </c>
      <c r="S19" s="94" t="str">
        <f t="shared" si="4"/>
        <v/>
      </c>
      <c r="T19" s="94" t="e">
        <f>VLOOKUP(S19,総務給実集計キー!$C:$I,7,0)</f>
        <v>#N/A</v>
      </c>
    </row>
    <row r="20" spans="1:20">
      <c r="A20" s="163" t="str">
        <f t="shared" si="5"/>
        <v>要確認</v>
      </c>
      <c r="C20" s="189"/>
      <c r="D20" s="190"/>
      <c r="E20" s="196"/>
      <c r="F20" s="192"/>
      <c r="G20" s="193"/>
      <c r="H20" s="194"/>
      <c r="I20" s="195"/>
      <c r="J20" s="155"/>
      <c r="K20" s="63"/>
      <c r="L20" s="90">
        <f t="shared" si="1"/>
        <v>0</v>
      </c>
      <c r="M20" s="29"/>
      <c r="N20" s="29"/>
      <c r="O20" s="117">
        <f t="shared" si="0"/>
        <v>1</v>
      </c>
      <c r="P20" s="117" t="e">
        <f>VLOOKUP(R20,換算率キー!$C:$I,7,0)</f>
        <v>#N/A</v>
      </c>
      <c r="Q20" s="117" t="e">
        <f t="shared" si="2"/>
        <v>#N/A</v>
      </c>
      <c r="R20" s="29" t="str">
        <f t="shared" si="3"/>
        <v/>
      </c>
      <c r="S20" s="94" t="str">
        <f t="shared" si="4"/>
        <v/>
      </c>
      <c r="T20" s="94" t="e">
        <f>VLOOKUP(S20,総務給実集計キー!$C:$I,7,0)</f>
        <v>#N/A</v>
      </c>
    </row>
    <row r="21" spans="1:20">
      <c r="A21" s="163" t="str">
        <f t="shared" si="5"/>
        <v>要確認</v>
      </c>
      <c r="C21" s="189"/>
      <c r="D21" s="190"/>
      <c r="E21" s="196"/>
      <c r="F21" s="192"/>
      <c r="G21" s="193"/>
      <c r="H21" s="194"/>
      <c r="I21" s="195"/>
      <c r="J21" s="155"/>
      <c r="K21" s="63"/>
      <c r="L21" s="90">
        <f t="shared" si="1"/>
        <v>0</v>
      </c>
      <c r="M21" s="29"/>
      <c r="N21" s="29"/>
      <c r="O21" s="117">
        <f t="shared" si="0"/>
        <v>1</v>
      </c>
      <c r="P21" s="117" t="e">
        <f>VLOOKUP(R21,換算率キー!$C:$I,7,0)</f>
        <v>#N/A</v>
      </c>
      <c r="Q21" s="117" t="e">
        <f t="shared" si="2"/>
        <v>#N/A</v>
      </c>
      <c r="R21" s="29" t="str">
        <f t="shared" si="3"/>
        <v/>
      </c>
      <c r="S21" s="94" t="str">
        <f t="shared" si="4"/>
        <v/>
      </c>
      <c r="T21" s="94" t="e">
        <f>VLOOKUP(S21,総務給実集計キー!$C:$I,7,0)</f>
        <v>#N/A</v>
      </c>
    </row>
    <row r="22" spans="1:20">
      <c r="A22" s="163" t="str">
        <f t="shared" si="5"/>
        <v>要確認</v>
      </c>
      <c r="C22" s="189"/>
      <c r="D22" s="190"/>
      <c r="E22" s="196"/>
      <c r="F22" s="192"/>
      <c r="G22" s="193"/>
      <c r="H22" s="194"/>
      <c r="I22" s="195"/>
      <c r="J22" s="155"/>
      <c r="K22" s="63"/>
      <c r="L22" s="90">
        <f t="shared" si="1"/>
        <v>0</v>
      </c>
      <c r="M22" s="29"/>
      <c r="N22" s="29"/>
      <c r="O22" s="117">
        <f t="shared" si="0"/>
        <v>1</v>
      </c>
      <c r="P22" s="117" t="e">
        <f>VLOOKUP(R22,換算率キー!$C:$I,7,0)</f>
        <v>#N/A</v>
      </c>
      <c r="Q22" s="117" t="e">
        <f t="shared" si="2"/>
        <v>#N/A</v>
      </c>
      <c r="R22" s="29" t="str">
        <f t="shared" si="3"/>
        <v/>
      </c>
      <c r="S22" s="94" t="str">
        <f t="shared" si="4"/>
        <v/>
      </c>
      <c r="T22" s="94" t="e">
        <f>VLOOKUP(S22,総務給実集計キー!$C:$I,7,0)</f>
        <v>#N/A</v>
      </c>
    </row>
    <row r="23" spans="1:20">
      <c r="A23" s="163" t="str">
        <f t="shared" si="5"/>
        <v>要確認</v>
      </c>
      <c r="C23" s="189"/>
      <c r="D23" s="190"/>
      <c r="E23" s="196"/>
      <c r="F23" s="192"/>
      <c r="G23" s="193"/>
      <c r="H23" s="194"/>
      <c r="I23" s="195"/>
      <c r="J23" s="155"/>
      <c r="K23" s="63"/>
      <c r="L23" s="90">
        <f t="shared" si="1"/>
        <v>0</v>
      </c>
      <c r="M23" s="29"/>
      <c r="N23" s="29"/>
      <c r="O23" s="117">
        <f t="shared" si="0"/>
        <v>1</v>
      </c>
      <c r="P23" s="117" t="e">
        <f>VLOOKUP(R23,換算率キー!$C:$I,7,0)</f>
        <v>#N/A</v>
      </c>
      <c r="Q23" s="117" t="e">
        <f t="shared" si="2"/>
        <v>#N/A</v>
      </c>
      <c r="R23" s="29" t="str">
        <f t="shared" si="3"/>
        <v/>
      </c>
      <c r="S23" s="94" t="str">
        <f t="shared" si="4"/>
        <v/>
      </c>
      <c r="T23" s="94" t="e">
        <f>VLOOKUP(S23,総務給実集計キー!$C:$I,7,0)</f>
        <v>#N/A</v>
      </c>
    </row>
    <row r="24" spans="1:20">
      <c r="A24" s="163" t="str">
        <f t="shared" si="5"/>
        <v>要確認</v>
      </c>
      <c r="C24" s="189"/>
      <c r="D24" s="190"/>
      <c r="E24" s="196"/>
      <c r="F24" s="192"/>
      <c r="G24" s="193"/>
      <c r="H24" s="194"/>
      <c r="I24" s="195"/>
      <c r="J24" s="155"/>
      <c r="K24" s="63"/>
      <c r="L24" s="90">
        <f t="shared" si="1"/>
        <v>0</v>
      </c>
      <c r="M24" s="29"/>
      <c r="N24" s="29"/>
      <c r="O24" s="117">
        <f t="shared" si="0"/>
        <v>1</v>
      </c>
      <c r="P24" s="117" t="e">
        <f>VLOOKUP(R24,換算率キー!$C:$I,7,0)</f>
        <v>#N/A</v>
      </c>
      <c r="Q24" s="117" t="e">
        <f t="shared" si="2"/>
        <v>#N/A</v>
      </c>
      <c r="R24" s="29" t="str">
        <f t="shared" si="3"/>
        <v/>
      </c>
      <c r="S24" s="94" t="str">
        <f t="shared" si="4"/>
        <v/>
      </c>
      <c r="T24" s="94" t="e">
        <f>VLOOKUP(S24,総務給実集計キー!$C:$I,7,0)</f>
        <v>#N/A</v>
      </c>
    </row>
    <row r="25" spans="1:20">
      <c r="A25" s="163" t="str">
        <f t="shared" si="5"/>
        <v>要確認</v>
      </c>
      <c r="C25" s="189"/>
      <c r="D25" s="190"/>
      <c r="E25" s="196"/>
      <c r="F25" s="192"/>
      <c r="G25" s="193"/>
      <c r="H25" s="194"/>
      <c r="I25" s="195"/>
      <c r="J25" s="155"/>
      <c r="K25" s="63"/>
      <c r="L25" s="90">
        <f t="shared" si="1"/>
        <v>0</v>
      </c>
      <c r="M25" s="29"/>
      <c r="N25" s="29"/>
      <c r="O25" s="117">
        <f t="shared" si="0"/>
        <v>1</v>
      </c>
      <c r="P25" s="117" t="e">
        <f>VLOOKUP(R25,換算率キー!$C:$I,7,0)</f>
        <v>#N/A</v>
      </c>
      <c r="Q25" s="117" t="e">
        <f t="shared" si="2"/>
        <v>#N/A</v>
      </c>
      <c r="R25" s="29" t="str">
        <f t="shared" si="3"/>
        <v/>
      </c>
      <c r="S25" s="94" t="str">
        <f t="shared" si="4"/>
        <v/>
      </c>
      <c r="T25" s="94" t="e">
        <f>VLOOKUP(S25,総務給実集計キー!$C:$I,7,0)</f>
        <v>#N/A</v>
      </c>
    </row>
    <row r="26" spans="1:20">
      <c r="A26" s="163" t="str">
        <f t="shared" si="5"/>
        <v>要確認</v>
      </c>
      <c r="C26" s="189"/>
      <c r="D26" s="190"/>
      <c r="E26" s="196"/>
      <c r="F26" s="192"/>
      <c r="G26" s="193"/>
      <c r="H26" s="194"/>
      <c r="I26" s="195"/>
      <c r="J26" s="155"/>
      <c r="K26" s="63"/>
      <c r="L26" s="90">
        <f t="shared" si="1"/>
        <v>0</v>
      </c>
      <c r="M26" s="29"/>
      <c r="N26" s="29"/>
      <c r="O26" s="117">
        <f t="shared" si="0"/>
        <v>1</v>
      </c>
      <c r="P26" s="117" t="e">
        <f>VLOOKUP(R26,換算率キー!$C:$I,7,0)</f>
        <v>#N/A</v>
      </c>
      <c r="Q26" s="117" t="e">
        <f t="shared" si="2"/>
        <v>#N/A</v>
      </c>
      <c r="R26" s="29" t="str">
        <f t="shared" si="3"/>
        <v/>
      </c>
      <c r="S26" s="94" t="str">
        <f t="shared" si="4"/>
        <v/>
      </c>
      <c r="T26" s="94" t="e">
        <f>VLOOKUP(S26,総務給実集計キー!$C:$I,7,0)</f>
        <v>#N/A</v>
      </c>
    </row>
    <row r="27" spans="1:20">
      <c r="A27" s="163" t="str">
        <f t="shared" si="5"/>
        <v>要確認</v>
      </c>
      <c r="C27" s="189"/>
      <c r="D27" s="190"/>
      <c r="E27" s="196"/>
      <c r="F27" s="192"/>
      <c r="G27" s="193"/>
      <c r="H27" s="194"/>
      <c r="I27" s="195"/>
      <c r="J27" s="155"/>
      <c r="K27" s="63"/>
      <c r="L27" s="90">
        <f t="shared" si="1"/>
        <v>0</v>
      </c>
      <c r="M27" s="29"/>
      <c r="N27" s="29"/>
      <c r="O27" s="117">
        <f t="shared" si="0"/>
        <v>1</v>
      </c>
      <c r="P27" s="117" t="e">
        <f>VLOOKUP(R27,換算率キー!$C:$I,7,0)</f>
        <v>#N/A</v>
      </c>
      <c r="Q27" s="117" t="e">
        <f t="shared" si="2"/>
        <v>#N/A</v>
      </c>
      <c r="R27" s="29" t="str">
        <f t="shared" si="3"/>
        <v/>
      </c>
      <c r="S27" s="94" t="str">
        <f t="shared" si="4"/>
        <v/>
      </c>
      <c r="T27" s="94" t="e">
        <f>VLOOKUP(S27,総務給実集計キー!$C:$I,7,0)</f>
        <v>#N/A</v>
      </c>
    </row>
    <row r="28" spans="1:20">
      <c r="A28" s="163" t="str">
        <f t="shared" si="5"/>
        <v>要確認</v>
      </c>
      <c r="C28" s="189"/>
      <c r="D28" s="190"/>
      <c r="E28" s="196"/>
      <c r="F28" s="192"/>
      <c r="G28" s="193"/>
      <c r="H28" s="194"/>
      <c r="I28" s="195"/>
      <c r="J28" s="155"/>
      <c r="K28" s="63"/>
      <c r="L28" s="90">
        <f t="shared" si="1"/>
        <v>0</v>
      </c>
      <c r="M28" s="29"/>
      <c r="N28" s="29"/>
      <c r="O28" s="117">
        <f t="shared" si="0"/>
        <v>1</v>
      </c>
      <c r="P28" s="117" t="e">
        <f>VLOOKUP(R28,換算率キー!$C:$I,7,0)</f>
        <v>#N/A</v>
      </c>
      <c r="Q28" s="117" t="e">
        <f t="shared" si="2"/>
        <v>#N/A</v>
      </c>
      <c r="R28" s="29" t="str">
        <f t="shared" si="3"/>
        <v/>
      </c>
      <c r="S28" s="94" t="str">
        <f t="shared" si="4"/>
        <v/>
      </c>
      <c r="T28" s="94" t="e">
        <f>VLOOKUP(S28,総務給実集計キー!$C:$I,7,0)</f>
        <v>#N/A</v>
      </c>
    </row>
    <row r="29" spans="1:20">
      <c r="A29" s="163" t="str">
        <f t="shared" si="5"/>
        <v>要確認</v>
      </c>
      <c r="C29" s="189"/>
      <c r="D29" s="190"/>
      <c r="E29" s="196"/>
      <c r="F29" s="192"/>
      <c r="G29" s="193"/>
      <c r="H29" s="194"/>
      <c r="I29" s="195"/>
      <c r="J29" s="155"/>
      <c r="K29" s="63"/>
      <c r="L29" s="90">
        <f t="shared" si="1"/>
        <v>0</v>
      </c>
      <c r="M29" s="29"/>
      <c r="N29" s="29"/>
      <c r="O29" s="117">
        <f t="shared" si="0"/>
        <v>1</v>
      </c>
      <c r="P29" s="117" t="e">
        <f>VLOOKUP(R29,換算率キー!$C:$I,7,0)</f>
        <v>#N/A</v>
      </c>
      <c r="Q29" s="117" t="e">
        <f t="shared" si="2"/>
        <v>#N/A</v>
      </c>
      <c r="R29" s="29" t="str">
        <f t="shared" si="3"/>
        <v/>
      </c>
      <c r="S29" s="94" t="str">
        <f t="shared" si="4"/>
        <v/>
      </c>
      <c r="T29" s="94" t="e">
        <f>VLOOKUP(S29,総務給実集計キー!$C:$I,7,0)</f>
        <v>#N/A</v>
      </c>
    </row>
    <row r="30" spans="1:20">
      <c r="A30" s="163" t="str">
        <f t="shared" si="5"/>
        <v>要確認</v>
      </c>
      <c r="C30" s="189"/>
      <c r="D30" s="190"/>
      <c r="E30" s="196"/>
      <c r="F30" s="192"/>
      <c r="G30" s="193"/>
      <c r="H30" s="194"/>
      <c r="I30" s="195"/>
      <c r="J30" s="155"/>
      <c r="K30" s="63"/>
      <c r="L30" s="90">
        <f t="shared" si="1"/>
        <v>0</v>
      </c>
      <c r="M30" s="29"/>
      <c r="N30" s="29"/>
      <c r="O30" s="117">
        <f t="shared" si="0"/>
        <v>1</v>
      </c>
      <c r="P30" s="117" t="e">
        <f>VLOOKUP(R30,換算率キー!$C:$I,7,0)</f>
        <v>#N/A</v>
      </c>
      <c r="Q30" s="117" t="e">
        <f t="shared" si="2"/>
        <v>#N/A</v>
      </c>
      <c r="R30" s="29" t="str">
        <f t="shared" si="3"/>
        <v/>
      </c>
      <c r="S30" s="94" t="str">
        <f t="shared" si="4"/>
        <v/>
      </c>
      <c r="T30" s="94" t="e">
        <f>VLOOKUP(S30,総務給実集計キー!$C:$I,7,0)</f>
        <v>#N/A</v>
      </c>
    </row>
    <row r="31" spans="1:20">
      <c r="A31" s="163" t="str">
        <f t="shared" si="5"/>
        <v>要確認</v>
      </c>
      <c r="C31" s="189"/>
      <c r="D31" s="190"/>
      <c r="E31" s="196"/>
      <c r="F31" s="192"/>
      <c r="G31" s="193"/>
      <c r="H31" s="194"/>
      <c r="I31" s="195"/>
      <c r="J31" s="155"/>
      <c r="K31" s="63"/>
      <c r="L31" s="90">
        <f t="shared" si="1"/>
        <v>0</v>
      </c>
      <c r="M31" s="29"/>
      <c r="N31" s="29"/>
      <c r="O31" s="117">
        <f t="shared" si="0"/>
        <v>1</v>
      </c>
      <c r="P31" s="117" t="e">
        <f>VLOOKUP(R31,換算率キー!$C:$I,7,0)</f>
        <v>#N/A</v>
      </c>
      <c r="Q31" s="117" t="e">
        <f t="shared" si="2"/>
        <v>#N/A</v>
      </c>
      <c r="R31" s="29" t="str">
        <f t="shared" si="3"/>
        <v/>
      </c>
      <c r="S31" s="94" t="str">
        <f t="shared" si="4"/>
        <v/>
      </c>
      <c r="T31" s="94" t="e">
        <f>VLOOKUP(S31,総務給実集計キー!$C:$I,7,0)</f>
        <v>#N/A</v>
      </c>
    </row>
    <row r="32" spans="1:20">
      <c r="A32" s="163" t="str">
        <f t="shared" si="5"/>
        <v>要確認</v>
      </c>
      <c r="C32" s="189"/>
      <c r="D32" s="190"/>
      <c r="E32" s="196"/>
      <c r="F32" s="192"/>
      <c r="G32" s="193"/>
      <c r="H32" s="194"/>
      <c r="I32" s="195"/>
      <c r="J32" s="155"/>
      <c r="K32" s="63"/>
      <c r="L32" s="90">
        <f t="shared" si="1"/>
        <v>0</v>
      </c>
      <c r="M32" s="29"/>
      <c r="N32" s="29"/>
      <c r="O32" s="117">
        <f t="shared" si="0"/>
        <v>1</v>
      </c>
      <c r="P32" s="117" t="e">
        <f>VLOOKUP(R32,換算率キー!$C:$I,7,0)</f>
        <v>#N/A</v>
      </c>
      <c r="Q32" s="117" t="e">
        <f t="shared" si="2"/>
        <v>#N/A</v>
      </c>
      <c r="R32" s="29" t="str">
        <f t="shared" si="3"/>
        <v/>
      </c>
      <c r="S32" s="94" t="str">
        <f t="shared" si="4"/>
        <v/>
      </c>
      <c r="T32" s="94" t="e">
        <f>VLOOKUP(S32,総務給実集計キー!$C:$I,7,0)</f>
        <v>#N/A</v>
      </c>
    </row>
    <row r="33" spans="1:20" outlineLevel="1">
      <c r="A33" s="163" t="str">
        <f t="shared" si="5"/>
        <v>要確認</v>
      </c>
      <c r="C33" s="189"/>
      <c r="D33" s="190"/>
      <c r="E33" s="196"/>
      <c r="F33" s="192"/>
      <c r="G33" s="193"/>
      <c r="H33" s="194"/>
      <c r="I33" s="195"/>
      <c r="J33" s="155"/>
      <c r="K33" s="63"/>
      <c r="L33" s="90">
        <f t="shared" si="1"/>
        <v>0</v>
      </c>
      <c r="M33" s="29"/>
      <c r="N33" s="29"/>
      <c r="O33" s="117">
        <f t="shared" si="0"/>
        <v>1</v>
      </c>
      <c r="P33" s="117" t="e">
        <f>VLOOKUP(R33,換算率キー!$C:$I,7,0)</f>
        <v>#N/A</v>
      </c>
      <c r="Q33" s="117" t="e">
        <f t="shared" si="2"/>
        <v>#N/A</v>
      </c>
      <c r="R33" s="29" t="str">
        <f t="shared" si="3"/>
        <v/>
      </c>
      <c r="S33" s="94" t="str">
        <f t="shared" si="4"/>
        <v/>
      </c>
      <c r="T33" s="94" t="e">
        <f>VLOOKUP(S33,総務給実集計キー!$C:$I,7,0)</f>
        <v>#N/A</v>
      </c>
    </row>
    <row r="34" spans="1:20" outlineLevel="1">
      <c r="A34" s="163" t="str">
        <f t="shared" si="5"/>
        <v>要確認</v>
      </c>
      <c r="C34" s="189"/>
      <c r="D34" s="190"/>
      <c r="E34" s="196"/>
      <c r="F34" s="192"/>
      <c r="G34" s="193"/>
      <c r="H34" s="194"/>
      <c r="I34" s="195"/>
      <c r="J34" s="155"/>
      <c r="K34" s="63"/>
      <c r="L34" s="90">
        <f t="shared" si="1"/>
        <v>0</v>
      </c>
      <c r="M34" s="29"/>
      <c r="N34" s="29"/>
      <c r="O34" s="117">
        <f t="shared" si="0"/>
        <v>1</v>
      </c>
      <c r="P34" s="117" t="e">
        <f>VLOOKUP(R34,換算率キー!$C:$I,7,0)</f>
        <v>#N/A</v>
      </c>
      <c r="Q34" s="117" t="e">
        <f t="shared" si="2"/>
        <v>#N/A</v>
      </c>
      <c r="R34" s="29" t="str">
        <f t="shared" si="3"/>
        <v/>
      </c>
      <c r="S34" s="94" t="str">
        <f t="shared" si="4"/>
        <v/>
      </c>
      <c r="T34" s="94" t="e">
        <f>VLOOKUP(S34,総務給実集計キー!$C:$I,7,0)</f>
        <v>#N/A</v>
      </c>
    </row>
    <row r="35" spans="1:20" outlineLevel="1">
      <c r="A35" s="163" t="str">
        <f t="shared" si="5"/>
        <v>要確認</v>
      </c>
      <c r="C35" s="189"/>
      <c r="D35" s="190"/>
      <c r="E35" s="196"/>
      <c r="F35" s="192"/>
      <c r="G35" s="193"/>
      <c r="H35" s="194"/>
      <c r="I35" s="195"/>
      <c r="J35" s="155"/>
      <c r="K35" s="63"/>
      <c r="L35" s="90">
        <f t="shared" si="1"/>
        <v>0</v>
      </c>
      <c r="M35" s="29"/>
      <c r="N35" s="29"/>
      <c r="O35" s="117">
        <f t="shared" si="0"/>
        <v>1</v>
      </c>
      <c r="P35" s="117" t="e">
        <f>VLOOKUP(R35,換算率キー!$C:$I,7,0)</f>
        <v>#N/A</v>
      </c>
      <c r="Q35" s="117" t="e">
        <f t="shared" si="2"/>
        <v>#N/A</v>
      </c>
      <c r="R35" s="29" t="str">
        <f t="shared" si="3"/>
        <v/>
      </c>
      <c r="S35" s="94" t="str">
        <f t="shared" si="4"/>
        <v/>
      </c>
      <c r="T35" s="94" t="e">
        <f>VLOOKUP(S35,総務給実集計キー!$C:$I,7,0)</f>
        <v>#N/A</v>
      </c>
    </row>
    <row r="36" spans="1:20" outlineLevel="1">
      <c r="A36" s="163" t="str">
        <f t="shared" si="5"/>
        <v>要確認</v>
      </c>
      <c r="C36" s="189"/>
      <c r="D36" s="190"/>
      <c r="E36" s="196"/>
      <c r="F36" s="192"/>
      <c r="G36" s="193"/>
      <c r="H36" s="194"/>
      <c r="I36" s="195"/>
      <c r="J36" s="155"/>
      <c r="K36" s="63"/>
      <c r="L36" s="90">
        <f t="shared" si="1"/>
        <v>0</v>
      </c>
      <c r="M36" s="29"/>
      <c r="N36" s="29"/>
      <c r="O36" s="117">
        <f t="shared" si="0"/>
        <v>1</v>
      </c>
      <c r="P36" s="117" t="e">
        <f>VLOOKUP(R36,換算率キー!$C:$I,7,0)</f>
        <v>#N/A</v>
      </c>
      <c r="Q36" s="117" t="e">
        <f t="shared" si="2"/>
        <v>#N/A</v>
      </c>
      <c r="R36" s="29" t="str">
        <f t="shared" si="3"/>
        <v/>
      </c>
      <c r="S36" s="94" t="str">
        <f t="shared" si="4"/>
        <v/>
      </c>
      <c r="T36" s="94" t="e">
        <f>VLOOKUP(S36,総務給実集計キー!$C:$I,7,0)</f>
        <v>#N/A</v>
      </c>
    </row>
    <row r="37" spans="1:20" outlineLevel="1">
      <c r="A37" s="163" t="str">
        <f t="shared" si="5"/>
        <v>要確認</v>
      </c>
      <c r="C37" s="189"/>
      <c r="D37" s="190"/>
      <c r="E37" s="196"/>
      <c r="F37" s="192"/>
      <c r="G37" s="193"/>
      <c r="H37" s="194"/>
      <c r="I37" s="195"/>
      <c r="J37" s="155"/>
      <c r="K37" s="63"/>
      <c r="L37" s="90">
        <f t="shared" si="1"/>
        <v>0</v>
      </c>
      <c r="M37" s="29"/>
      <c r="N37" s="29"/>
      <c r="O37" s="117">
        <f t="shared" si="0"/>
        <v>1</v>
      </c>
      <c r="P37" s="117" t="e">
        <f>VLOOKUP(R37,換算率キー!$C:$I,7,0)</f>
        <v>#N/A</v>
      </c>
      <c r="Q37" s="117" t="e">
        <f t="shared" si="2"/>
        <v>#N/A</v>
      </c>
      <c r="R37" s="29" t="str">
        <f t="shared" si="3"/>
        <v/>
      </c>
      <c r="S37" s="94" t="str">
        <f t="shared" si="4"/>
        <v/>
      </c>
      <c r="T37" s="94" t="e">
        <f>VLOOKUP(S37,総務給実集計キー!$C:$I,7,0)</f>
        <v>#N/A</v>
      </c>
    </row>
    <row r="38" spans="1:20" outlineLevel="1">
      <c r="A38" s="163" t="str">
        <f t="shared" si="5"/>
        <v>要確認</v>
      </c>
      <c r="C38" s="189"/>
      <c r="D38" s="190"/>
      <c r="E38" s="196"/>
      <c r="F38" s="192"/>
      <c r="G38" s="193"/>
      <c r="H38" s="194"/>
      <c r="I38" s="195"/>
      <c r="J38" s="155"/>
      <c r="K38" s="63"/>
      <c r="L38" s="90">
        <f t="shared" si="1"/>
        <v>0</v>
      </c>
      <c r="M38" s="29"/>
      <c r="N38" s="29"/>
      <c r="O38" s="117">
        <f t="shared" si="0"/>
        <v>1</v>
      </c>
      <c r="P38" s="117" t="e">
        <f>VLOOKUP(R38,換算率キー!$C:$I,7,0)</f>
        <v>#N/A</v>
      </c>
      <c r="Q38" s="117" t="e">
        <f t="shared" si="2"/>
        <v>#N/A</v>
      </c>
      <c r="R38" s="29" t="str">
        <f t="shared" si="3"/>
        <v/>
      </c>
      <c r="S38" s="94" t="str">
        <f t="shared" si="4"/>
        <v/>
      </c>
      <c r="T38" s="94" t="e">
        <f>VLOOKUP(S38,総務給実集計キー!$C:$I,7,0)</f>
        <v>#N/A</v>
      </c>
    </row>
    <row r="39" spans="1:20" outlineLevel="1">
      <c r="A39" s="163" t="str">
        <f t="shared" si="5"/>
        <v>要確認</v>
      </c>
      <c r="C39" s="189"/>
      <c r="D39" s="190"/>
      <c r="E39" s="196"/>
      <c r="F39" s="192"/>
      <c r="G39" s="193"/>
      <c r="H39" s="194"/>
      <c r="I39" s="195"/>
      <c r="J39" s="155"/>
      <c r="K39" s="63"/>
      <c r="L39" s="90">
        <f t="shared" si="1"/>
        <v>0</v>
      </c>
      <c r="M39" s="29"/>
      <c r="N39" s="29"/>
      <c r="O39" s="117">
        <f t="shared" si="0"/>
        <v>1</v>
      </c>
      <c r="P39" s="117" t="e">
        <f>VLOOKUP(R39,換算率キー!$C:$I,7,0)</f>
        <v>#N/A</v>
      </c>
      <c r="Q39" s="117" t="e">
        <f t="shared" si="2"/>
        <v>#N/A</v>
      </c>
      <c r="R39" s="29" t="str">
        <f t="shared" si="3"/>
        <v/>
      </c>
      <c r="S39" s="94" t="str">
        <f t="shared" si="4"/>
        <v/>
      </c>
      <c r="T39" s="94" t="e">
        <f>VLOOKUP(S39,総務給実集計キー!$C:$I,7,0)</f>
        <v>#N/A</v>
      </c>
    </row>
    <row r="40" spans="1:20" outlineLevel="1">
      <c r="A40" s="163" t="str">
        <f t="shared" si="5"/>
        <v>要確認</v>
      </c>
      <c r="C40" s="189"/>
      <c r="D40" s="190"/>
      <c r="E40" s="196"/>
      <c r="F40" s="192"/>
      <c r="G40" s="193"/>
      <c r="H40" s="194"/>
      <c r="I40" s="195"/>
      <c r="J40" s="155"/>
      <c r="K40" s="63"/>
      <c r="L40" s="90">
        <f t="shared" si="1"/>
        <v>0</v>
      </c>
      <c r="M40" s="29"/>
      <c r="N40" s="29"/>
      <c r="O40" s="117">
        <f t="shared" si="0"/>
        <v>1</v>
      </c>
      <c r="P40" s="117" t="e">
        <f>VLOOKUP(R40,換算率キー!$C:$I,7,0)</f>
        <v>#N/A</v>
      </c>
      <c r="Q40" s="117" t="e">
        <f t="shared" si="2"/>
        <v>#N/A</v>
      </c>
      <c r="R40" s="29" t="str">
        <f t="shared" si="3"/>
        <v/>
      </c>
      <c r="S40" s="94" t="str">
        <f t="shared" si="4"/>
        <v/>
      </c>
      <c r="T40" s="94" t="e">
        <f>VLOOKUP(S40,総務給実集計キー!$C:$I,7,0)</f>
        <v>#N/A</v>
      </c>
    </row>
    <row r="41" spans="1:20" outlineLevel="1">
      <c r="A41" s="163" t="str">
        <f t="shared" si="5"/>
        <v>要確認</v>
      </c>
      <c r="C41" s="189"/>
      <c r="D41" s="190"/>
      <c r="E41" s="196"/>
      <c r="F41" s="192"/>
      <c r="G41" s="193"/>
      <c r="H41" s="194"/>
      <c r="I41" s="195"/>
      <c r="J41" s="155"/>
      <c r="K41" s="63"/>
      <c r="L41" s="90">
        <f t="shared" si="1"/>
        <v>0</v>
      </c>
      <c r="M41" s="29"/>
      <c r="N41" s="29"/>
      <c r="O41" s="117">
        <f t="shared" si="0"/>
        <v>1</v>
      </c>
      <c r="P41" s="117" t="e">
        <f>VLOOKUP(R41,換算率キー!$C:$I,7,0)</f>
        <v>#N/A</v>
      </c>
      <c r="Q41" s="117" t="e">
        <f t="shared" si="2"/>
        <v>#N/A</v>
      </c>
      <c r="R41" s="29" t="str">
        <f t="shared" si="3"/>
        <v/>
      </c>
      <c r="S41" s="94" t="str">
        <f t="shared" si="4"/>
        <v/>
      </c>
      <c r="T41" s="94" t="e">
        <f>VLOOKUP(S41,総務給実集計キー!$C:$I,7,0)</f>
        <v>#N/A</v>
      </c>
    </row>
    <row r="42" spans="1:20" outlineLevel="1">
      <c r="A42" s="163" t="str">
        <f t="shared" si="5"/>
        <v>要確認</v>
      </c>
      <c r="C42" s="189"/>
      <c r="D42" s="190"/>
      <c r="E42" s="196"/>
      <c r="F42" s="192"/>
      <c r="G42" s="193"/>
      <c r="H42" s="194"/>
      <c r="I42" s="195"/>
      <c r="J42" s="155"/>
      <c r="K42" s="63"/>
      <c r="L42" s="90">
        <f t="shared" si="1"/>
        <v>0</v>
      </c>
      <c r="M42" s="29"/>
      <c r="N42" s="29"/>
      <c r="O42" s="117">
        <f t="shared" si="0"/>
        <v>1</v>
      </c>
      <c r="P42" s="117" t="e">
        <f>VLOOKUP(R42,換算率キー!$C:$I,7,0)</f>
        <v>#N/A</v>
      </c>
      <c r="Q42" s="117" t="e">
        <f t="shared" si="2"/>
        <v>#N/A</v>
      </c>
      <c r="R42" s="29" t="str">
        <f t="shared" si="3"/>
        <v/>
      </c>
      <c r="S42" s="94" t="str">
        <f t="shared" si="4"/>
        <v/>
      </c>
      <c r="T42" s="94" t="e">
        <f>VLOOKUP(S42,総務給実集計キー!$C:$I,7,0)</f>
        <v>#N/A</v>
      </c>
    </row>
    <row r="43" spans="1:20" outlineLevel="1">
      <c r="A43" s="163" t="str">
        <f t="shared" si="5"/>
        <v>要確認</v>
      </c>
      <c r="C43" s="189"/>
      <c r="D43" s="190"/>
      <c r="E43" s="196"/>
      <c r="F43" s="192"/>
      <c r="G43" s="193"/>
      <c r="H43" s="194"/>
      <c r="I43" s="195"/>
      <c r="J43" s="155"/>
      <c r="K43" s="63"/>
      <c r="L43" s="90">
        <f t="shared" si="1"/>
        <v>0</v>
      </c>
      <c r="M43" s="29"/>
      <c r="N43" s="29"/>
      <c r="O43" s="117">
        <f t="shared" si="0"/>
        <v>1</v>
      </c>
      <c r="P43" s="117" t="e">
        <f>VLOOKUP(R43,換算率キー!$C:$I,7,0)</f>
        <v>#N/A</v>
      </c>
      <c r="Q43" s="117" t="e">
        <f t="shared" si="2"/>
        <v>#N/A</v>
      </c>
      <c r="R43" s="29" t="str">
        <f t="shared" si="3"/>
        <v/>
      </c>
      <c r="S43" s="94" t="str">
        <f t="shared" si="4"/>
        <v/>
      </c>
      <c r="T43" s="94" t="e">
        <f>VLOOKUP(S43,総務給実集計キー!$C:$I,7,0)</f>
        <v>#N/A</v>
      </c>
    </row>
    <row r="44" spans="1:20" outlineLevel="1">
      <c r="A44" s="163" t="str">
        <f t="shared" si="5"/>
        <v>要確認</v>
      </c>
      <c r="C44" s="189"/>
      <c r="D44" s="190"/>
      <c r="E44" s="196"/>
      <c r="F44" s="192"/>
      <c r="G44" s="193"/>
      <c r="H44" s="194"/>
      <c r="I44" s="195"/>
      <c r="J44" s="155"/>
      <c r="K44" s="63"/>
      <c r="L44" s="90">
        <f t="shared" si="1"/>
        <v>0</v>
      </c>
      <c r="M44" s="29"/>
      <c r="N44" s="29"/>
      <c r="O44" s="117">
        <f t="shared" si="0"/>
        <v>1</v>
      </c>
      <c r="P44" s="117" t="e">
        <f>VLOOKUP(R44,換算率キー!$C:$I,7,0)</f>
        <v>#N/A</v>
      </c>
      <c r="Q44" s="117" t="e">
        <f t="shared" si="2"/>
        <v>#N/A</v>
      </c>
      <c r="R44" s="29" t="str">
        <f t="shared" si="3"/>
        <v/>
      </c>
      <c r="S44" s="94" t="str">
        <f t="shared" si="4"/>
        <v/>
      </c>
      <c r="T44" s="94" t="e">
        <f>VLOOKUP(S44,総務給実集計キー!$C:$I,7,0)</f>
        <v>#N/A</v>
      </c>
    </row>
    <row r="45" spans="1:20" outlineLevel="1">
      <c r="A45" s="163" t="str">
        <f t="shared" si="5"/>
        <v>要確認</v>
      </c>
      <c r="C45" s="189"/>
      <c r="D45" s="190"/>
      <c r="E45" s="196"/>
      <c r="F45" s="192"/>
      <c r="G45" s="193"/>
      <c r="H45" s="194"/>
      <c r="I45" s="195"/>
      <c r="J45" s="155"/>
      <c r="K45" s="63"/>
      <c r="L45" s="90">
        <f t="shared" si="1"/>
        <v>0</v>
      </c>
      <c r="M45" s="29"/>
      <c r="N45" s="29"/>
      <c r="O45" s="117">
        <f t="shared" si="0"/>
        <v>1</v>
      </c>
      <c r="P45" s="117" t="e">
        <f>VLOOKUP(R45,換算率キー!$C:$I,7,0)</f>
        <v>#N/A</v>
      </c>
      <c r="Q45" s="117" t="e">
        <f t="shared" si="2"/>
        <v>#N/A</v>
      </c>
      <c r="R45" s="29" t="str">
        <f t="shared" si="3"/>
        <v/>
      </c>
      <c r="S45" s="94" t="str">
        <f t="shared" si="4"/>
        <v/>
      </c>
      <c r="T45" s="94" t="e">
        <f>VLOOKUP(S45,総務給実集計キー!$C:$I,7,0)</f>
        <v>#N/A</v>
      </c>
    </row>
    <row r="46" spans="1:20" outlineLevel="1">
      <c r="A46" s="163" t="str">
        <f t="shared" si="5"/>
        <v>要確認</v>
      </c>
      <c r="C46" s="189"/>
      <c r="D46" s="190"/>
      <c r="E46" s="196"/>
      <c r="F46" s="192"/>
      <c r="G46" s="193"/>
      <c r="H46" s="194"/>
      <c r="I46" s="195"/>
      <c r="J46" s="155"/>
      <c r="K46" s="63"/>
      <c r="L46" s="90">
        <f t="shared" si="1"/>
        <v>0</v>
      </c>
      <c r="M46" s="29"/>
      <c r="N46" s="29"/>
      <c r="O46" s="117">
        <f t="shared" ref="O46:O67" si="6">DATEDIF(C46,D46,"m")+1</f>
        <v>1</v>
      </c>
      <c r="P46" s="117" t="e">
        <f>VLOOKUP(R46,換算率キー!$C:$I,7,0)</f>
        <v>#N/A</v>
      </c>
      <c r="Q46" s="117" t="e">
        <f t="shared" si="2"/>
        <v>#N/A</v>
      </c>
      <c r="R46" s="29" t="str">
        <f t="shared" si="3"/>
        <v/>
      </c>
      <c r="S46" s="94" t="str">
        <f t="shared" ref="S46:S67" si="7">$D$2&amp;F46&amp;G46&amp;I46&amp;K46</f>
        <v/>
      </c>
      <c r="T46" s="94" t="e">
        <f>VLOOKUP(S46,総務給実集計キー!$C:$I,7,0)</f>
        <v>#N/A</v>
      </c>
    </row>
    <row r="47" spans="1:20" outlineLevel="1">
      <c r="A47" s="163" t="str">
        <f t="shared" si="5"/>
        <v>要確認</v>
      </c>
      <c r="C47" s="189"/>
      <c r="D47" s="190"/>
      <c r="E47" s="196"/>
      <c r="F47" s="192"/>
      <c r="G47" s="193"/>
      <c r="H47" s="194"/>
      <c r="I47" s="195"/>
      <c r="J47" s="155"/>
      <c r="K47" s="63"/>
      <c r="L47" s="90">
        <f t="shared" si="1"/>
        <v>0</v>
      </c>
      <c r="M47" s="29"/>
      <c r="N47" s="29"/>
      <c r="O47" s="117">
        <f t="shared" si="6"/>
        <v>1</v>
      </c>
      <c r="P47" s="117" t="e">
        <f>VLOOKUP(R47,換算率キー!$C:$I,7,0)</f>
        <v>#N/A</v>
      </c>
      <c r="Q47" s="117" t="e">
        <f t="shared" si="2"/>
        <v>#N/A</v>
      </c>
      <c r="R47" s="29" t="str">
        <f t="shared" si="3"/>
        <v/>
      </c>
      <c r="S47" s="94" t="str">
        <f t="shared" si="7"/>
        <v/>
      </c>
      <c r="T47" s="94" t="e">
        <f>VLOOKUP(S47,総務給実集計キー!$C:$I,7,0)</f>
        <v>#N/A</v>
      </c>
    </row>
    <row r="48" spans="1:20" outlineLevel="1">
      <c r="A48" s="163" t="str">
        <f t="shared" si="5"/>
        <v>要確認</v>
      </c>
      <c r="C48" s="189"/>
      <c r="D48" s="190"/>
      <c r="E48" s="196"/>
      <c r="F48" s="192"/>
      <c r="G48" s="193"/>
      <c r="H48" s="194"/>
      <c r="I48" s="195"/>
      <c r="J48" s="155"/>
      <c r="K48" s="63"/>
      <c r="L48" s="90">
        <f t="shared" si="1"/>
        <v>0</v>
      </c>
      <c r="M48" s="29"/>
      <c r="N48" s="29"/>
      <c r="O48" s="117">
        <f t="shared" si="6"/>
        <v>1</v>
      </c>
      <c r="P48" s="117" t="e">
        <f>VLOOKUP(R48,換算率キー!$C:$I,7,0)</f>
        <v>#N/A</v>
      </c>
      <c r="Q48" s="117" t="e">
        <f t="shared" si="2"/>
        <v>#N/A</v>
      </c>
      <c r="R48" s="29" t="str">
        <f t="shared" si="3"/>
        <v/>
      </c>
      <c r="S48" s="94" t="str">
        <f t="shared" si="7"/>
        <v/>
      </c>
      <c r="T48" s="94" t="e">
        <f>VLOOKUP(S48,総務給実集計キー!$C:$I,7,0)</f>
        <v>#N/A</v>
      </c>
    </row>
    <row r="49" spans="1:20" outlineLevel="1">
      <c r="A49" s="163" t="str">
        <f t="shared" si="5"/>
        <v>要確認</v>
      </c>
      <c r="C49" s="189"/>
      <c r="D49" s="190"/>
      <c r="E49" s="196"/>
      <c r="F49" s="192"/>
      <c r="G49" s="193"/>
      <c r="H49" s="194"/>
      <c r="I49" s="195"/>
      <c r="J49" s="155"/>
      <c r="K49" s="63"/>
      <c r="L49" s="90">
        <f t="shared" si="1"/>
        <v>0</v>
      </c>
      <c r="M49" s="29"/>
      <c r="N49" s="29"/>
      <c r="O49" s="117">
        <f t="shared" si="6"/>
        <v>1</v>
      </c>
      <c r="P49" s="117" t="e">
        <f>VLOOKUP(R49,換算率キー!$C:$I,7,0)</f>
        <v>#N/A</v>
      </c>
      <c r="Q49" s="117" t="e">
        <f t="shared" si="2"/>
        <v>#N/A</v>
      </c>
      <c r="R49" s="29" t="str">
        <f t="shared" si="3"/>
        <v/>
      </c>
      <c r="S49" s="94" t="str">
        <f t="shared" si="7"/>
        <v/>
      </c>
      <c r="T49" s="94" t="e">
        <f>VLOOKUP(S49,総務給実集計キー!$C:$I,7,0)</f>
        <v>#N/A</v>
      </c>
    </row>
    <row r="50" spans="1:20" outlineLevel="1">
      <c r="A50" s="163" t="str">
        <f t="shared" si="5"/>
        <v>要確認</v>
      </c>
      <c r="C50" s="189"/>
      <c r="D50" s="190"/>
      <c r="E50" s="196"/>
      <c r="F50" s="192"/>
      <c r="G50" s="193"/>
      <c r="H50" s="194"/>
      <c r="I50" s="195"/>
      <c r="J50" s="155"/>
      <c r="K50" s="63"/>
      <c r="L50" s="90">
        <f t="shared" si="1"/>
        <v>0</v>
      </c>
      <c r="M50" s="29"/>
      <c r="N50" s="29"/>
      <c r="O50" s="117">
        <f t="shared" si="6"/>
        <v>1</v>
      </c>
      <c r="P50" s="117" t="e">
        <f>VLOOKUP(R50,換算率キー!$C:$I,7,0)</f>
        <v>#N/A</v>
      </c>
      <c r="Q50" s="117" t="e">
        <f t="shared" si="2"/>
        <v>#N/A</v>
      </c>
      <c r="R50" s="29" t="str">
        <f t="shared" si="3"/>
        <v/>
      </c>
      <c r="S50" s="94" t="str">
        <f t="shared" si="7"/>
        <v/>
      </c>
      <c r="T50" s="94" t="e">
        <f>VLOOKUP(S50,総務給実集計キー!$C:$I,7,0)</f>
        <v>#N/A</v>
      </c>
    </row>
    <row r="51" spans="1:20" outlineLevel="1">
      <c r="A51" s="163" t="str">
        <f t="shared" si="5"/>
        <v>要確認</v>
      </c>
      <c r="C51" s="189"/>
      <c r="D51" s="190"/>
      <c r="E51" s="196"/>
      <c r="F51" s="192"/>
      <c r="G51" s="193"/>
      <c r="H51" s="194"/>
      <c r="I51" s="195"/>
      <c r="J51" s="155"/>
      <c r="K51" s="63"/>
      <c r="L51" s="90">
        <f t="shared" si="1"/>
        <v>0</v>
      </c>
      <c r="M51" s="29"/>
      <c r="N51" s="29"/>
      <c r="O51" s="117">
        <f t="shared" si="6"/>
        <v>1</v>
      </c>
      <c r="P51" s="117" t="e">
        <f>VLOOKUP(R51,換算率キー!$C:$I,7,0)</f>
        <v>#N/A</v>
      </c>
      <c r="Q51" s="117" t="e">
        <f t="shared" si="2"/>
        <v>#N/A</v>
      </c>
      <c r="R51" s="29" t="str">
        <f t="shared" si="3"/>
        <v/>
      </c>
      <c r="S51" s="94" t="str">
        <f t="shared" si="7"/>
        <v/>
      </c>
      <c r="T51" s="94" t="e">
        <f>VLOOKUP(S51,総務給実集計キー!$C:$I,7,0)</f>
        <v>#N/A</v>
      </c>
    </row>
    <row r="52" spans="1:20" outlineLevel="1">
      <c r="A52" s="163" t="str">
        <f t="shared" si="5"/>
        <v>要確認</v>
      </c>
      <c r="C52" s="189"/>
      <c r="D52" s="190"/>
      <c r="E52" s="196"/>
      <c r="F52" s="192"/>
      <c r="G52" s="193"/>
      <c r="H52" s="194"/>
      <c r="I52" s="195"/>
      <c r="J52" s="155"/>
      <c r="K52" s="63"/>
      <c r="L52" s="90">
        <f t="shared" si="1"/>
        <v>0</v>
      </c>
      <c r="M52" s="29"/>
      <c r="N52" s="29"/>
      <c r="O52" s="117">
        <f t="shared" si="6"/>
        <v>1</v>
      </c>
      <c r="P52" s="117" t="e">
        <f>VLOOKUP(R52,換算率キー!$C:$I,7,0)</f>
        <v>#N/A</v>
      </c>
      <c r="Q52" s="117" t="e">
        <f t="shared" si="2"/>
        <v>#N/A</v>
      </c>
      <c r="R52" s="29" t="str">
        <f t="shared" si="3"/>
        <v/>
      </c>
      <c r="S52" s="94" t="str">
        <f t="shared" si="7"/>
        <v/>
      </c>
      <c r="T52" s="94" t="e">
        <f>VLOOKUP(S52,総務給実集計キー!$C:$I,7,0)</f>
        <v>#N/A</v>
      </c>
    </row>
    <row r="53" spans="1:20" outlineLevel="1">
      <c r="A53" s="163" t="str">
        <f t="shared" si="5"/>
        <v>要確認</v>
      </c>
      <c r="C53" s="189"/>
      <c r="D53" s="190"/>
      <c r="E53" s="196"/>
      <c r="F53" s="192"/>
      <c r="G53" s="193"/>
      <c r="H53" s="194"/>
      <c r="I53" s="195"/>
      <c r="J53" s="155"/>
      <c r="K53" s="63"/>
      <c r="L53" s="90">
        <f t="shared" si="1"/>
        <v>0</v>
      </c>
      <c r="M53" s="29"/>
      <c r="N53" s="29"/>
      <c r="O53" s="117">
        <f t="shared" si="6"/>
        <v>1</v>
      </c>
      <c r="P53" s="117" t="e">
        <f>VLOOKUP(R53,換算率キー!$C:$I,7,0)</f>
        <v>#N/A</v>
      </c>
      <c r="Q53" s="117" t="e">
        <f t="shared" si="2"/>
        <v>#N/A</v>
      </c>
      <c r="R53" s="29" t="str">
        <f t="shared" si="3"/>
        <v/>
      </c>
      <c r="S53" s="94" t="str">
        <f t="shared" si="7"/>
        <v/>
      </c>
      <c r="T53" s="94" t="e">
        <f>VLOOKUP(S53,総務給実集計キー!$C:$I,7,0)</f>
        <v>#N/A</v>
      </c>
    </row>
    <row r="54" spans="1:20" outlineLevel="1">
      <c r="A54" s="163" t="str">
        <f t="shared" si="5"/>
        <v>要確認</v>
      </c>
      <c r="C54" s="189"/>
      <c r="D54" s="190"/>
      <c r="E54" s="196"/>
      <c r="F54" s="192"/>
      <c r="G54" s="193"/>
      <c r="H54" s="194"/>
      <c r="I54" s="195"/>
      <c r="J54" s="155"/>
      <c r="K54" s="63"/>
      <c r="L54" s="90">
        <f t="shared" si="1"/>
        <v>0</v>
      </c>
      <c r="M54" s="29"/>
      <c r="N54" s="29"/>
      <c r="O54" s="117">
        <f t="shared" si="6"/>
        <v>1</v>
      </c>
      <c r="P54" s="117" t="e">
        <f>VLOOKUP(R54,換算率キー!$C:$I,7,0)</f>
        <v>#N/A</v>
      </c>
      <c r="Q54" s="117" t="e">
        <f t="shared" si="2"/>
        <v>#N/A</v>
      </c>
      <c r="R54" s="29" t="str">
        <f t="shared" si="3"/>
        <v/>
      </c>
      <c r="S54" s="94" t="str">
        <f t="shared" si="7"/>
        <v/>
      </c>
      <c r="T54" s="94" t="e">
        <f>VLOOKUP(S54,総務給実集計キー!$C:$I,7,0)</f>
        <v>#N/A</v>
      </c>
    </row>
    <row r="55" spans="1:20" outlineLevel="1">
      <c r="A55" s="163" t="str">
        <f t="shared" si="5"/>
        <v>要確認</v>
      </c>
      <c r="C55" s="189"/>
      <c r="D55" s="190"/>
      <c r="E55" s="196"/>
      <c r="F55" s="192"/>
      <c r="G55" s="193"/>
      <c r="H55" s="194"/>
      <c r="I55" s="195"/>
      <c r="J55" s="155"/>
      <c r="K55" s="63"/>
      <c r="L55" s="90">
        <f t="shared" si="1"/>
        <v>0</v>
      </c>
      <c r="M55" s="29"/>
      <c r="N55" s="29"/>
      <c r="O55" s="117">
        <f t="shared" si="6"/>
        <v>1</v>
      </c>
      <c r="P55" s="117" t="e">
        <f>VLOOKUP(R55,換算率キー!$C:$I,7,0)</f>
        <v>#N/A</v>
      </c>
      <c r="Q55" s="117" t="e">
        <f t="shared" si="2"/>
        <v>#N/A</v>
      </c>
      <c r="R55" s="29" t="str">
        <f t="shared" si="3"/>
        <v/>
      </c>
      <c r="S55" s="94" t="str">
        <f t="shared" si="7"/>
        <v/>
      </c>
      <c r="T55" s="94" t="e">
        <f>VLOOKUP(S55,総務給実集計キー!$C:$I,7,0)</f>
        <v>#N/A</v>
      </c>
    </row>
    <row r="56" spans="1:20" outlineLevel="1">
      <c r="A56" s="163" t="str">
        <f t="shared" si="5"/>
        <v>要確認</v>
      </c>
      <c r="C56" s="189"/>
      <c r="D56" s="190"/>
      <c r="E56" s="196"/>
      <c r="F56" s="192"/>
      <c r="G56" s="193"/>
      <c r="H56" s="194"/>
      <c r="I56" s="195"/>
      <c r="J56" s="155"/>
      <c r="K56" s="63"/>
      <c r="L56" s="90">
        <f t="shared" si="1"/>
        <v>0</v>
      </c>
      <c r="M56" s="29"/>
      <c r="N56" s="29"/>
      <c r="O56" s="117">
        <f t="shared" si="6"/>
        <v>1</v>
      </c>
      <c r="P56" s="117" t="e">
        <f>VLOOKUP(R56,換算率キー!$C:$I,7,0)</f>
        <v>#N/A</v>
      </c>
      <c r="Q56" s="117" t="e">
        <f t="shared" si="2"/>
        <v>#N/A</v>
      </c>
      <c r="R56" s="29" t="str">
        <f t="shared" si="3"/>
        <v/>
      </c>
      <c r="S56" s="94" t="str">
        <f t="shared" si="7"/>
        <v/>
      </c>
      <c r="T56" s="94" t="e">
        <f>VLOOKUP(S56,総務給実集計キー!$C:$I,7,0)</f>
        <v>#N/A</v>
      </c>
    </row>
    <row r="57" spans="1:20" outlineLevel="1">
      <c r="A57" s="163" t="str">
        <f t="shared" si="5"/>
        <v>要確認</v>
      </c>
      <c r="C57" s="189"/>
      <c r="D57" s="190"/>
      <c r="E57" s="196"/>
      <c r="F57" s="192"/>
      <c r="G57" s="193"/>
      <c r="H57" s="194"/>
      <c r="I57" s="195"/>
      <c r="J57" s="155"/>
      <c r="K57" s="63"/>
      <c r="L57" s="90">
        <f t="shared" si="1"/>
        <v>0</v>
      </c>
      <c r="M57" s="29"/>
      <c r="N57" s="29"/>
      <c r="O57" s="117">
        <f t="shared" si="6"/>
        <v>1</v>
      </c>
      <c r="P57" s="117" t="e">
        <f>VLOOKUP(R57,換算率キー!$C:$I,7,0)</f>
        <v>#N/A</v>
      </c>
      <c r="Q57" s="117" t="e">
        <f t="shared" si="2"/>
        <v>#N/A</v>
      </c>
      <c r="R57" s="29" t="str">
        <f t="shared" si="3"/>
        <v/>
      </c>
      <c r="S57" s="94" t="str">
        <f t="shared" si="7"/>
        <v/>
      </c>
      <c r="T57" s="94" t="e">
        <f>VLOOKUP(S57,総務給実集計キー!$C:$I,7,0)</f>
        <v>#N/A</v>
      </c>
    </row>
    <row r="58" spans="1:20" outlineLevel="1">
      <c r="A58" s="163" t="str">
        <f t="shared" si="5"/>
        <v>要確認</v>
      </c>
      <c r="C58" s="189"/>
      <c r="D58" s="190"/>
      <c r="E58" s="196"/>
      <c r="F58" s="192"/>
      <c r="G58" s="193"/>
      <c r="H58" s="194"/>
      <c r="I58" s="195"/>
      <c r="J58" s="155"/>
      <c r="K58" s="63"/>
      <c r="L58" s="90">
        <f t="shared" si="1"/>
        <v>0</v>
      </c>
      <c r="M58" s="29"/>
      <c r="N58" s="29"/>
      <c r="O58" s="117">
        <f t="shared" si="6"/>
        <v>1</v>
      </c>
      <c r="P58" s="117" t="e">
        <f>VLOOKUP(R58,換算率キー!$C:$I,7,0)</f>
        <v>#N/A</v>
      </c>
      <c r="Q58" s="117" t="e">
        <f t="shared" si="2"/>
        <v>#N/A</v>
      </c>
      <c r="R58" s="29" t="str">
        <f t="shared" si="3"/>
        <v/>
      </c>
      <c r="S58" s="94" t="str">
        <f t="shared" si="7"/>
        <v/>
      </c>
      <c r="T58" s="94" t="e">
        <f>VLOOKUP(S58,総務給実集計キー!$C:$I,7,0)</f>
        <v>#N/A</v>
      </c>
    </row>
    <row r="59" spans="1:20" outlineLevel="1">
      <c r="A59" s="163" t="str">
        <f t="shared" si="5"/>
        <v>要確認</v>
      </c>
      <c r="C59" s="189"/>
      <c r="D59" s="190"/>
      <c r="E59" s="196"/>
      <c r="F59" s="192"/>
      <c r="G59" s="193"/>
      <c r="H59" s="194"/>
      <c r="I59" s="195"/>
      <c r="J59" s="155"/>
      <c r="K59" s="63"/>
      <c r="L59" s="90">
        <f t="shared" si="1"/>
        <v>0</v>
      </c>
      <c r="M59" s="29"/>
      <c r="N59" s="29"/>
      <c r="O59" s="117">
        <f t="shared" si="6"/>
        <v>1</v>
      </c>
      <c r="P59" s="117" t="e">
        <f>VLOOKUP(R59,換算率キー!$C:$I,7,0)</f>
        <v>#N/A</v>
      </c>
      <c r="Q59" s="117" t="e">
        <f t="shared" si="2"/>
        <v>#N/A</v>
      </c>
      <c r="R59" s="29" t="str">
        <f t="shared" si="3"/>
        <v/>
      </c>
      <c r="S59" s="94" t="str">
        <f t="shared" si="7"/>
        <v/>
      </c>
      <c r="T59" s="94" t="e">
        <f>VLOOKUP(S59,総務給実集計キー!$C:$I,7,0)</f>
        <v>#N/A</v>
      </c>
    </row>
    <row r="60" spans="1:20" outlineLevel="1">
      <c r="A60" s="163" t="str">
        <f t="shared" si="5"/>
        <v>要確認</v>
      </c>
      <c r="C60" s="189"/>
      <c r="D60" s="190"/>
      <c r="E60" s="196"/>
      <c r="F60" s="192"/>
      <c r="G60" s="193"/>
      <c r="H60" s="194"/>
      <c r="I60" s="195"/>
      <c r="J60" s="155"/>
      <c r="K60" s="63"/>
      <c r="L60" s="90">
        <f t="shared" si="1"/>
        <v>0</v>
      </c>
      <c r="M60" s="29"/>
      <c r="N60" s="29"/>
      <c r="O60" s="117">
        <f t="shared" si="6"/>
        <v>1</v>
      </c>
      <c r="P60" s="117" t="e">
        <f>VLOOKUP(R60,換算率キー!$C:$I,7,0)</f>
        <v>#N/A</v>
      </c>
      <c r="Q60" s="117" t="e">
        <f t="shared" si="2"/>
        <v>#N/A</v>
      </c>
      <c r="R60" s="29" t="str">
        <f t="shared" si="3"/>
        <v/>
      </c>
      <c r="S60" s="94" t="str">
        <f t="shared" si="7"/>
        <v/>
      </c>
      <c r="T60" s="94" t="e">
        <f>VLOOKUP(S60,総務給実集計キー!$C:$I,7,0)</f>
        <v>#N/A</v>
      </c>
    </row>
    <row r="61" spans="1:20" outlineLevel="1">
      <c r="A61" s="163" t="str">
        <f t="shared" si="5"/>
        <v>要確認</v>
      </c>
      <c r="C61" s="189"/>
      <c r="D61" s="190"/>
      <c r="E61" s="196"/>
      <c r="F61" s="192"/>
      <c r="G61" s="193"/>
      <c r="H61" s="194"/>
      <c r="I61" s="195"/>
      <c r="J61" s="155"/>
      <c r="K61" s="63"/>
      <c r="L61" s="90">
        <f t="shared" si="1"/>
        <v>0</v>
      </c>
      <c r="M61" s="29"/>
      <c r="N61" s="29"/>
      <c r="O61" s="117">
        <f t="shared" si="6"/>
        <v>1</v>
      </c>
      <c r="P61" s="117" t="e">
        <f>VLOOKUP(R61,換算率キー!$C:$I,7,0)</f>
        <v>#N/A</v>
      </c>
      <c r="Q61" s="117" t="e">
        <f t="shared" si="2"/>
        <v>#N/A</v>
      </c>
      <c r="R61" s="29" t="str">
        <f t="shared" si="3"/>
        <v/>
      </c>
      <c r="S61" s="94" t="str">
        <f t="shared" si="7"/>
        <v/>
      </c>
      <c r="T61" s="94" t="e">
        <f>VLOOKUP(S61,総務給実集計キー!$C:$I,7,0)</f>
        <v>#N/A</v>
      </c>
    </row>
    <row r="62" spans="1:20" outlineLevel="1">
      <c r="A62" s="163" t="str">
        <f t="shared" si="5"/>
        <v>要確認</v>
      </c>
      <c r="C62" s="189"/>
      <c r="D62" s="190"/>
      <c r="E62" s="196"/>
      <c r="F62" s="192"/>
      <c r="G62" s="193"/>
      <c r="H62" s="194"/>
      <c r="I62" s="195"/>
      <c r="J62" s="155"/>
      <c r="K62" s="63"/>
      <c r="L62" s="90">
        <f t="shared" si="1"/>
        <v>0</v>
      </c>
      <c r="M62" s="29"/>
      <c r="N62" s="29"/>
      <c r="O62" s="117">
        <f t="shared" si="6"/>
        <v>1</v>
      </c>
      <c r="P62" s="117" t="e">
        <f>VLOOKUP(R62,換算率キー!$C:$I,7,0)</f>
        <v>#N/A</v>
      </c>
      <c r="Q62" s="117" t="e">
        <f t="shared" si="2"/>
        <v>#N/A</v>
      </c>
      <c r="R62" s="29" t="str">
        <f t="shared" si="3"/>
        <v/>
      </c>
      <c r="S62" s="94" t="str">
        <f t="shared" si="7"/>
        <v/>
      </c>
      <c r="T62" s="94" t="e">
        <f>VLOOKUP(S62,総務給実集計キー!$C:$I,7,0)</f>
        <v>#N/A</v>
      </c>
    </row>
    <row r="63" spans="1:20" outlineLevel="1">
      <c r="A63" s="163" t="str">
        <f t="shared" si="5"/>
        <v>要確認</v>
      </c>
      <c r="C63" s="189"/>
      <c r="D63" s="190"/>
      <c r="E63" s="196"/>
      <c r="F63" s="192"/>
      <c r="G63" s="193"/>
      <c r="H63" s="194"/>
      <c r="I63" s="195"/>
      <c r="J63" s="155"/>
      <c r="K63" s="63"/>
      <c r="L63" s="90">
        <f t="shared" si="1"/>
        <v>0</v>
      </c>
      <c r="M63" s="29"/>
      <c r="N63" s="29"/>
      <c r="O63" s="117">
        <f t="shared" si="6"/>
        <v>1</v>
      </c>
      <c r="P63" s="117" t="e">
        <f>VLOOKUP(R63,換算率キー!$C:$I,7,0)</f>
        <v>#N/A</v>
      </c>
      <c r="Q63" s="117" t="e">
        <f t="shared" si="2"/>
        <v>#N/A</v>
      </c>
      <c r="R63" s="29" t="str">
        <f t="shared" si="3"/>
        <v/>
      </c>
      <c r="S63" s="94" t="str">
        <f t="shared" si="7"/>
        <v/>
      </c>
      <c r="T63" s="94" t="e">
        <f>VLOOKUP(S63,総務給実集計キー!$C:$I,7,0)</f>
        <v>#N/A</v>
      </c>
    </row>
    <row r="64" spans="1:20" outlineLevel="1">
      <c r="A64" s="163" t="str">
        <f t="shared" si="5"/>
        <v>要確認</v>
      </c>
      <c r="C64" s="189"/>
      <c r="D64" s="190"/>
      <c r="E64" s="196"/>
      <c r="F64" s="192"/>
      <c r="G64" s="193"/>
      <c r="H64" s="194"/>
      <c r="I64" s="195"/>
      <c r="J64" s="155"/>
      <c r="K64" s="63"/>
      <c r="L64" s="90">
        <f t="shared" si="1"/>
        <v>0</v>
      </c>
      <c r="M64" s="29"/>
      <c r="N64" s="29"/>
      <c r="O64" s="117">
        <f t="shared" si="6"/>
        <v>1</v>
      </c>
      <c r="P64" s="117" t="e">
        <f>VLOOKUP(R64,換算率キー!$C:$I,7,0)</f>
        <v>#N/A</v>
      </c>
      <c r="Q64" s="117" t="e">
        <f t="shared" si="2"/>
        <v>#N/A</v>
      </c>
      <c r="R64" s="29" t="str">
        <f t="shared" si="3"/>
        <v/>
      </c>
      <c r="S64" s="94" t="str">
        <f t="shared" si="7"/>
        <v/>
      </c>
      <c r="T64" s="94" t="e">
        <f>VLOOKUP(S64,総務給実集計キー!$C:$I,7,0)</f>
        <v>#N/A</v>
      </c>
    </row>
    <row r="65" spans="1:20" outlineLevel="1">
      <c r="A65" s="163" t="e">
        <f>IF(AND(C65-#REF!&gt;=1,D65-#REF!&gt;=1),"","要確認")</f>
        <v>#REF!</v>
      </c>
      <c r="C65" s="189"/>
      <c r="D65" s="190"/>
      <c r="E65" s="196"/>
      <c r="F65" s="192"/>
      <c r="G65" s="193"/>
      <c r="H65" s="194"/>
      <c r="I65" s="195"/>
      <c r="J65" s="155"/>
      <c r="K65" s="63"/>
      <c r="L65" s="90">
        <f t="shared" si="1"/>
        <v>0</v>
      </c>
      <c r="M65" s="29"/>
      <c r="N65" s="29"/>
      <c r="O65" s="117">
        <f t="shared" si="6"/>
        <v>1</v>
      </c>
      <c r="P65" s="117" t="e">
        <f>VLOOKUP(R65,換算率キー!$C:$I,7,0)</f>
        <v>#N/A</v>
      </c>
      <c r="Q65" s="117" t="e">
        <f t="shared" si="2"/>
        <v>#N/A</v>
      </c>
      <c r="R65" s="29" t="str">
        <f t="shared" si="3"/>
        <v/>
      </c>
      <c r="S65" s="94" t="str">
        <f t="shared" si="7"/>
        <v/>
      </c>
      <c r="T65" s="94" t="e">
        <f>VLOOKUP(S65,総務給実集計キー!$C:$I,7,0)</f>
        <v>#N/A</v>
      </c>
    </row>
    <row r="66" spans="1:20" outlineLevel="1">
      <c r="A66" s="163" t="str">
        <f t="shared" si="5"/>
        <v>要確認</v>
      </c>
      <c r="C66" s="189"/>
      <c r="D66" s="190"/>
      <c r="E66" s="196"/>
      <c r="F66" s="192"/>
      <c r="G66" s="193"/>
      <c r="H66" s="194"/>
      <c r="I66" s="195"/>
      <c r="J66" s="155"/>
      <c r="K66" s="63"/>
      <c r="L66" s="90">
        <f t="shared" si="1"/>
        <v>0</v>
      </c>
      <c r="M66" s="29"/>
      <c r="N66" s="29"/>
      <c r="O66" s="117">
        <f t="shared" si="6"/>
        <v>1</v>
      </c>
      <c r="P66" s="117" t="e">
        <f>VLOOKUP(R66,換算率キー!$C:$I,7,0)</f>
        <v>#N/A</v>
      </c>
      <c r="Q66" s="117" t="e">
        <f t="shared" si="2"/>
        <v>#N/A</v>
      </c>
      <c r="R66" s="29" t="str">
        <f t="shared" si="3"/>
        <v/>
      </c>
      <c r="S66" s="94" t="str">
        <f t="shared" si="7"/>
        <v/>
      </c>
      <c r="T66" s="94" t="e">
        <f>VLOOKUP(S66,総務給実集計キー!$C:$I,7,0)</f>
        <v>#N/A</v>
      </c>
    </row>
    <row r="67" spans="1:20" outlineLevel="1">
      <c r="A67" s="163" t="e">
        <f>IF(AND(C67-#REF!&gt;=1,D67-#REF!&gt;=1),"","要確認")</f>
        <v>#REF!</v>
      </c>
      <c r="C67" s="189"/>
      <c r="D67" s="190"/>
      <c r="E67" s="196"/>
      <c r="F67" s="192"/>
      <c r="G67" s="193"/>
      <c r="H67" s="194"/>
      <c r="I67" s="195"/>
      <c r="J67" s="155"/>
      <c r="K67" s="63"/>
      <c r="L67" s="90">
        <f t="shared" si="1"/>
        <v>0</v>
      </c>
      <c r="M67" s="29"/>
      <c r="N67" s="29"/>
      <c r="O67" s="117">
        <f t="shared" si="6"/>
        <v>1</v>
      </c>
      <c r="P67" s="117" t="e">
        <f>VLOOKUP(R67,換算率キー!$C:$I,7,0)</f>
        <v>#N/A</v>
      </c>
      <c r="Q67" s="117" t="e">
        <f t="shared" si="2"/>
        <v>#N/A</v>
      </c>
      <c r="R67" s="29" t="str">
        <f t="shared" si="3"/>
        <v/>
      </c>
      <c r="S67" s="94" t="str">
        <f t="shared" si="7"/>
        <v/>
      </c>
      <c r="T67" s="94" t="e">
        <f>VLOOKUP(S67,総務給実集計キー!$C:$I,7,0)</f>
        <v>#N/A</v>
      </c>
    </row>
    <row r="68" spans="1:20" ht="17.25" thickBot="1">
      <c r="A68" s="163" t="e">
        <f>IF(AND(C68-#REF!&gt;=1,D68-#REF!&gt;=1),"","要確認")</f>
        <v>#REF!</v>
      </c>
      <c r="C68" s="197"/>
      <c r="D68" s="198"/>
      <c r="E68" s="199"/>
      <c r="F68" s="200"/>
      <c r="G68" s="201"/>
      <c r="H68" s="202"/>
      <c r="I68" s="203"/>
      <c r="J68" s="155"/>
      <c r="K68" s="63"/>
      <c r="L68" s="90">
        <f t="shared" ref="L68" si="8">J68*K68</f>
        <v>0</v>
      </c>
      <c r="M68" s="29"/>
      <c r="N68" s="29"/>
      <c r="O68" s="117">
        <f t="shared" ref="O68" si="9">DATEDIF(C68,D68,"m")+1</f>
        <v>1</v>
      </c>
      <c r="P68" s="117" t="e">
        <f>VLOOKUP(R68,換算率キー!$C:$I,7,0)</f>
        <v>#N/A</v>
      </c>
      <c r="Q68" s="117" t="e">
        <f t="shared" si="2"/>
        <v>#N/A</v>
      </c>
      <c r="R68" s="29" t="str">
        <f t="shared" ref="R68" si="10">$D$2&amp;F68&amp;G68&amp;H68&amp;I68</f>
        <v/>
      </c>
      <c r="S68" s="94" t="str">
        <f t="shared" ref="S68" si="11">$D$2&amp;F68&amp;G68&amp;I68&amp;K68</f>
        <v/>
      </c>
      <c r="T68" s="94" t="e">
        <f>VLOOKUP(S68,総務給実集計キー!$C:$I,7,0)</f>
        <v>#N/A</v>
      </c>
    </row>
    <row r="69" spans="1:20" ht="24.75" thickTop="1">
      <c r="J69" s="125">
        <f>SUM(J14:J68)</f>
        <v>0</v>
      </c>
      <c r="K69" s="126"/>
      <c r="L69" s="127">
        <f>SUM(L14:L68)</f>
        <v>0</v>
      </c>
      <c r="M69" s="126"/>
      <c r="N69" s="126"/>
      <c r="O69" s="127"/>
      <c r="P69" s="126"/>
      <c r="Q69" s="127"/>
    </row>
    <row r="70" spans="1:20" s="94" customFormat="1" hidden="1">
      <c r="A70" s="93"/>
    </row>
    <row r="71" spans="1:20" s="94" customFormat="1" ht="26.25" hidden="1" customHeight="1">
      <c r="A71" s="93"/>
      <c r="C71" s="33" t="s">
        <v>1</v>
      </c>
      <c r="D71" s="34" t="s">
        <v>2</v>
      </c>
      <c r="E71" s="33" t="s">
        <v>3</v>
      </c>
      <c r="F71" s="35"/>
      <c r="G71" s="38"/>
      <c r="I71" s="128"/>
      <c r="J71" s="39"/>
    </row>
    <row r="72" spans="1:20" s="94" customFormat="1" ht="26.25" hidden="1" customHeight="1">
      <c r="A72" s="93"/>
      <c r="C72" s="148"/>
      <c r="D72" s="85" t="s">
        <v>113</v>
      </c>
      <c r="E72" s="49" t="e">
        <f>VLOOKUP($D$2,給与決定キー!$A$2:$B$12,2,0)</f>
        <v>#N/A</v>
      </c>
      <c r="F72" s="49" t="e">
        <f>VLOOKUP($D$2&amp;$D$72&amp;$E$72,給与決定キー!$E:$J,5,0)</f>
        <v>#N/A</v>
      </c>
      <c r="G72" s="50" t="e">
        <f>IF(VLOOKUP(D2&amp;D72&amp;E72,給与決定キー!E:J,6,0)+L78&gt;=VLOOKUP(E72&amp;F72,給与決定キー!L2:O10,4,0),VLOOKUP(E72&amp;F72,給与決定キー!L:O,4,0),VLOOKUP(D2&amp;D72&amp;E72,給与決定キー!E:J,6,0)+L78)</f>
        <v>#N/A</v>
      </c>
      <c r="I72" s="162" t="str">
        <f ca="1">IF(DATEDIF(D5,TODAY(),"Y")&gt;=60,"上限号給対象！！！"," ")</f>
        <v>上限号給対象！！！</v>
      </c>
      <c r="J72" s="39"/>
      <c r="L72" s="128"/>
      <c r="M72" s="128"/>
      <c r="N72" s="128"/>
    </row>
    <row r="73" spans="1:20" s="94" customFormat="1" ht="26.25" hidden="1" customHeight="1">
      <c r="A73" s="93"/>
      <c r="C73" s="41"/>
      <c r="D73" s="34" t="s">
        <v>7</v>
      </c>
      <c r="E73" s="33" t="s">
        <v>8</v>
      </c>
      <c r="F73" s="33" t="s">
        <v>9</v>
      </c>
      <c r="G73" s="34" t="s">
        <v>10</v>
      </c>
      <c r="I73" s="39"/>
      <c r="L73" s="128"/>
      <c r="M73" s="39"/>
      <c r="N73" s="39"/>
    </row>
    <row r="74" spans="1:20" s="94" customFormat="1" ht="26.25" hidden="1" customHeight="1">
      <c r="A74" s="93"/>
    </row>
    <row r="75" spans="1:20" s="94" customFormat="1" ht="26.25" hidden="1" customHeight="1">
      <c r="A75" s="93"/>
      <c r="C75" s="33" t="s">
        <v>4</v>
      </c>
      <c r="D75" s="34" t="s">
        <v>5</v>
      </c>
      <c r="E75" s="42" t="s">
        <v>82</v>
      </c>
      <c r="F75" s="36" t="s">
        <v>121</v>
      </c>
      <c r="G75" s="37" t="s">
        <v>122</v>
      </c>
      <c r="H75" s="38" t="s">
        <v>84</v>
      </c>
      <c r="I75" s="34" t="s">
        <v>6</v>
      </c>
      <c r="K75" s="129" t="s">
        <v>88</v>
      </c>
      <c r="L75" s="130">
        <f>TRUNC(I76/12)</f>
        <v>0</v>
      </c>
      <c r="M75" s="129" t="s">
        <v>89</v>
      </c>
    </row>
    <row r="76" spans="1:20" s="94" customFormat="1" ht="26.25" hidden="1" customHeight="1">
      <c r="A76" s="93"/>
      <c r="C76" s="51">
        <f>J69</f>
        <v>0</v>
      </c>
      <c r="D76" s="51">
        <f>ROUNDUP(L69,0)</f>
        <v>0</v>
      </c>
      <c r="E76" s="131">
        <f>IF(D76&gt;84,84,D76)</f>
        <v>0</v>
      </c>
      <c r="F76" s="57">
        <v>1</v>
      </c>
      <c r="G76" s="58">
        <v>1</v>
      </c>
      <c r="H76" s="52">
        <f>TRUNC(E76*F76/G76)</f>
        <v>0</v>
      </c>
      <c r="I76" s="51">
        <f>SUM(H76:H79)</f>
        <v>0</v>
      </c>
      <c r="K76" s="129" t="s">
        <v>90</v>
      </c>
      <c r="L76" s="130">
        <f>(TRUNC(I76-L75*12))</f>
        <v>0</v>
      </c>
      <c r="M76" s="129" t="s">
        <v>91</v>
      </c>
    </row>
    <row r="77" spans="1:20" s="94" customFormat="1" ht="26.25" hidden="1" customHeight="1">
      <c r="A77" s="93"/>
      <c r="E77" s="132">
        <f>IF(D76&gt;120,36,D76-E76)</f>
        <v>0</v>
      </c>
      <c r="F77" s="59">
        <v>4</v>
      </c>
      <c r="G77" s="60">
        <v>5</v>
      </c>
      <c r="H77" s="53">
        <f>TRUNC(E77*F77/G77)</f>
        <v>0</v>
      </c>
      <c r="I77" s="128"/>
      <c r="K77" s="129" t="s">
        <v>92</v>
      </c>
      <c r="L77" s="130">
        <f>IF(TRUNC(L76/3)&gt;2,TRUNC(L76/3),0)</f>
        <v>0</v>
      </c>
      <c r="M77" s="129" t="s">
        <v>93</v>
      </c>
      <c r="N77" s="133" t="str">
        <f>IF(L77&gt;2,"初任給に加算","なし")</f>
        <v>なし</v>
      </c>
    </row>
    <row r="78" spans="1:20" s="94" customFormat="1" ht="26.25" hidden="1" customHeight="1">
      <c r="A78" s="93"/>
      <c r="E78" s="134">
        <f>IF(D76&gt;120,(D76-E76-E77),0)</f>
        <v>0</v>
      </c>
      <c r="F78" s="61">
        <v>2</v>
      </c>
      <c r="G78" s="62">
        <v>3</v>
      </c>
      <c r="H78" s="54">
        <f>TRUNC(E78*F78/G78)</f>
        <v>0</v>
      </c>
      <c r="I78" s="128"/>
      <c r="K78" s="129" t="s">
        <v>94</v>
      </c>
      <c r="L78" s="130">
        <f>L75*4+L77</f>
        <v>0</v>
      </c>
      <c r="M78" s="129" t="s">
        <v>93</v>
      </c>
    </row>
    <row r="79" spans="1:20" s="94" customFormat="1" ht="26.25" hidden="1" customHeight="1">
      <c r="A79" s="93"/>
      <c r="E79" s="135" t="s">
        <v>83</v>
      </c>
      <c r="F79" s="35"/>
      <c r="G79" s="35"/>
      <c r="H79" s="56">
        <f>IF(D72="大専",6,0)</f>
        <v>0</v>
      </c>
    </row>
    <row r="80" spans="1:20" s="94" customFormat="1" ht="26.25" hidden="1" customHeight="1">
      <c r="A80" s="93"/>
    </row>
    <row r="81" spans="1:13" s="94" customFormat="1" ht="26.25" hidden="1" customHeight="1">
      <c r="A81" s="93"/>
      <c r="C81" s="64" t="s">
        <v>133</v>
      </c>
      <c r="F81" s="39"/>
    </row>
    <row r="82" spans="1:13" s="94" customFormat="1" ht="26.25" hidden="1" customHeight="1">
      <c r="A82" s="93"/>
      <c r="C82" s="64" t="s">
        <v>124</v>
      </c>
      <c r="E82" s="128"/>
      <c r="F82" s="39"/>
    </row>
    <row r="83" spans="1:13" s="94" customFormat="1" ht="26.25" hidden="1" customHeight="1">
      <c r="A83" s="93"/>
      <c r="C83" s="40" t="s">
        <v>156</v>
      </c>
      <c r="D83" s="136" t="s">
        <v>125</v>
      </c>
      <c r="E83" s="137"/>
      <c r="F83" s="33" t="s">
        <v>126</v>
      </c>
      <c r="G83" s="137"/>
      <c r="H83" s="136" t="s">
        <v>127</v>
      </c>
      <c r="I83" s="137"/>
      <c r="J83" s="136" t="s">
        <v>128</v>
      </c>
      <c r="K83" s="138"/>
      <c r="L83" s="138"/>
      <c r="M83" s="137"/>
    </row>
    <row r="84" spans="1:13" s="94" customFormat="1" ht="26.25" hidden="1" customHeight="1">
      <c r="A84" s="93"/>
      <c r="C84" s="139"/>
      <c r="D84" s="98" t="s">
        <v>157</v>
      </c>
      <c r="E84" s="98" t="s">
        <v>158</v>
      </c>
      <c r="F84" s="34" t="s">
        <v>157</v>
      </c>
      <c r="G84" s="98" t="s">
        <v>158</v>
      </c>
      <c r="H84" s="98" t="s">
        <v>129</v>
      </c>
      <c r="I84" s="98" t="s">
        <v>130</v>
      </c>
      <c r="J84" s="98" t="s">
        <v>159</v>
      </c>
      <c r="K84" s="98" t="s">
        <v>131</v>
      </c>
      <c r="L84" s="98" t="s">
        <v>132</v>
      </c>
      <c r="M84" s="98" t="s">
        <v>160</v>
      </c>
    </row>
    <row r="85" spans="1:13" s="94" customFormat="1" ht="26.25" hidden="1" customHeight="1">
      <c r="A85" s="93"/>
      <c r="C85" s="140">
        <f>SUMIF($T:$T,"本県",$J:$J)</f>
        <v>0</v>
      </c>
      <c r="D85" s="140">
        <f>SUMIF($T:$T,"他官庁同種",$J:$J)</f>
        <v>0</v>
      </c>
      <c r="E85" s="140">
        <f>SUMIF($T:$T,"他官庁異種",$J:$J)</f>
        <v>0</v>
      </c>
      <c r="F85" s="140">
        <f>SUMIF($T:$T,"民間同種",$J:$J)</f>
        <v>0</v>
      </c>
      <c r="G85" s="140">
        <f>SUMIF($T:$T,"民間異種",$J:$J)</f>
        <v>0</v>
      </c>
      <c r="H85" s="141"/>
      <c r="I85" s="141"/>
      <c r="J85" s="140">
        <f>SUMIF($T:$T,"その他Ａ",$J:$J)</f>
        <v>0</v>
      </c>
      <c r="K85" s="141"/>
      <c r="L85" s="141"/>
      <c r="M85" s="140">
        <f>SUMIF($T:$T,"その他Ｄ",$J:$J)</f>
        <v>0</v>
      </c>
    </row>
    <row r="86" spans="1:13" s="94" customFormat="1" ht="7.5" hidden="1" customHeight="1">
      <c r="A86" s="93"/>
    </row>
  </sheetData>
  <sheetProtection algorithmName="SHA-512" hashValue="/r/DqvI43soVvxEthO2ZWrlLs2yv7vVEnfR5hEG2XkUTRYaRT7EyiE8w8GZrR1I+rozVvgyZlSsueEdT0jwAJw==" saltValue="Bu0YoM6d/K98jvyjGRc8Yw==" spinCount="100000" sheet="1" selectLockedCells="1"/>
  <autoFilter ref="A13:L13" xr:uid="{6B5BEDDB-6503-44BC-9CD0-A3EDFBB295F1}"/>
  <phoneticPr fontId="4"/>
  <conditionalFormatting sqref="H14:H68">
    <cfRule type="expression" dxfId="43" priority="1">
      <formula>$D$2="司書"</formula>
    </cfRule>
    <cfRule type="expression" dxfId="42" priority="2">
      <formula>$D$2="栄養職員"</formula>
    </cfRule>
    <cfRule type="expression" dxfId="41" priority="33">
      <formula>$D$2="学校事務"</formula>
    </cfRule>
    <cfRule type="expression" dxfId="40" priority="34">
      <formula>$D$2="栄養講師"</formula>
    </cfRule>
    <cfRule type="expression" dxfId="39" priority="35">
      <formula>$D$2="養護講師"</formula>
    </cfRule>
  </conditionalFormatting>
  <conditionalFormatting sqref="I14:I68">
    <cfRule type="expression" dxfId="38" priority="32">
      <formula>OR(F14="国公立・私立教員",F14="教員以外の公務員")</formula>
    </cfRule>
  </conditionalFormatting>
  <conditionalFormatting sqref="I59:I67">
    <cfRule type="expression" dxfId="37" priority="28">
      <formula>OR(F59="国公立・私立教員",F59="公務員")</formula>
    </cfRule>
  </conditionalFormatting>
  <conditionalFormatting sqref="I47:I58">
    <cfRule type="expression" dxfId="36" priority="24">
      <formula>OR(F47="国公立・私立教員",F47="公務員")</formula>
    </cfRule>
  </conditionalFormatting>
  <conditionalFormatting sqref="I35:I46">
    <cfRule type="expression" dxfId="35" priority="20">
      <formula>OR(F35="国公立・私立教員",F35="公務員")</formula>
    </cfRule>
  </conditionalFormatting>
  <conditionalFormatting sqref="I29:I34">
    <cfRule type="expression" dxfId="34" priority="16">
      <formula>OR(F29="国公立・私立教員",F29="公務員")</formula>
    </cfRule>
  </conditionalFormatting>
  <conditionalFormatting sqref="I25:I28">
    <cfRule type="expression" dxfId="33" priority="12">
      <formula>OR(F25="国公立・私立教員",F25="公務員")</formula>
    </cfRule>
  </conditionalFormatting>
  <conditionalFormatting sqref="I19:I24">
    <cfRule type="expression" dxfId="32" priority="8">
      <formula>OR(F19="国公立・私立教員",F19="公務員")</formula>
    </cfRule>
  </conditionalFormatting>
  <conditionalFormatting sqref="D10">
    <cfRule type="expression" dxfId="31" priority="4">
      <formula>$D$2="学校事務"</formula>
    </cfRule>
  </conditionalFormatting>
  <dataValidations count="9">
    <dataValidation type="date" allowBlank="1" showInputMessage="1" showErrorMessage="1" sqref="D5 D9 C14:D68" xr:uid="{82C064C1-5EAB-41F5-93AC-E7A79DBA3C60}">
      <formula1>1</formula1>
      <formula2>73050</formula2>
    </dataValidation>
    <dataValidation type="list" allowBlank="1" showInputMessage="1" showErrorMessage="1" sqref="D2" xr:uid="{F5F9AF9B-3E91-46A3-B47E-AA8389523275}">
      <formula1>任用種別</formula1>
    </dataValidation>
    <dataValidation type="list" allowBlank="1" showInputMessage="1" showErrorMessage="1" sqref="D6" xr:uid="{C53E4333-6317-4FFD-91F9-430D53624B5F}">
      <formula1>性別</formula1>
    </dataValidation>
    <dataValidation type="whole" allowBlank="1" showInputMessage="1" showErrorMessage="1" sqref="D3" xr:uid="{1BB4F7D8-5AC1-443C-B953-5870DA2C4D44}">
      <formula1>900000</formula1>
      <formula2>999999</formula2>
    </dataValidation>
    <dataValidation type="list" allowBlank="1" showInputMessage="1" showErrorMessage="1" sqref="C72" xr:uid="{3EBFEE0C-34F6-46D7-A05D-87C5AC28EF07}">
      <formula1>採用区分</formula1>
    </dataValidation>
    <dataValidation type="list" allowBlank="1" showInputMessage="1" showErrorMessage="1" sqref="F14:F68" xr:uid="{F6D32BF2-E9BA-4F4B-9D0E-DF6BCD3CEC3D}">
      <formula1>経歴区分</formula1>
    </dataValidation>
    <dataValidation type="list" allowBlank="1" showInputMessage="1" showErrorMessage="1" sqref="H14:H68" xr:uid="{45EFFC46-9229-43F8-9EF6-C2FB37039B04}">
      <formula1>INDIRECT($D$2)</formula1>
    </dataValidation>
    <dataValidation type="list" allowBlank="1" showInputMessage="1" showErrorMessage="1" sqref="G14:G68" xr:uid="{507ECD23-4F71-4B31-952E-CC2A87A1D421}">
      <formula1>INDIRECT(F14)</formula1>
    </dataValidation>
    <dataValidation type="list" allowBlank="1" showInputMessage="1" showErrorMessage="1" sqref="I14:I68" xr:uid="{04667A29-F40C-4BC5-96A2-B9732F7EEE63}">
      <formula1>給与負担区分</formula1>
    </dataValidation>
  </dataValidations>
  <printOptions horizontalCentered="1"/>
  <pageMargins left="0.31496062992125984" right="0.31496062992125984" top="0.35433070866141736" bottom="0.35433070866141736" header="0.31496062992125984" footer="0.31496062992125984"/>
  <pageSetup paperSize="9" scale="77" fitToHeight="0" orientation="landscape" cellComments="asDisplayed" r:id="rId1"/>
  <rowBreaks count="2" manualBreakCount="2">
    <brk id="42" min="1" max="20" man="1"/>
    <brk id="69" min="1" max="20"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2BF07CB-3EE7-4E01-BDE3-27A194C01F73}">
          <x14:formula1>
            <xm:f>プルダウン!$L$2:$L$9</xm:f>
          </x14:formula1>
          <xm:sqref>D72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C1260-C138-4478-861A-BC9137074C60}">
  <sheetPr>
    <tabColor rgb="FFFFFF00"/>
    <pageSetUpPr fitToPage="1"/>
  </sheetPr>
  <dimension ref="A1:T101"/>
  <sheetViews>
    <sheetView tabSelected="1" view="pageBreakPreview" zoomScaleNormal="100" zoomScaleSheetLayoutView="100" workbookViewId="0">
      <pane ySplit="13" topLeftCell="A14" activePane="bottomLeft" state="frozen"/>
      <selection pane="bottomLeft" activeCell="G7" sqref="G7"/>
    </sheetView>
  </sheetViews>
  <sheetFormatPr defaultColWidth="9" defaultRowHeight="16.5" outlineLevelRow="1"/>
  <cols>
    <col min="1" max="1" width="8" style="93" hidden="1" customWidth="1"/>
    <col min="2" max="2" width="2.5" style="94" customWidth="1"/>
    <col min="3" max="4" width="30" style="94" customWidth="1"/>
    <col min="5" max="5" width="31.25" style="94" customWidth="1"/>
    <col min="6" max="6" width="12.5" style="94" customWidth="1"/>
    <col min="7" max="7" width="35" style="94" customWidth="1"/>
    <col min="8" max="8" width="12.5" style="94" customWidth="1"/>
    <col min="9" max="9" width="15" style="94" customWidth="1"/>
    <col min="10" max="13" width="11.25" style="94" hidden="1" customWidth="1"/>
    <col min="14" max="17" width="12.5" style="94" hidden="1" customWidth="1"/>
    <col min="18" max="19" width="18.75" style="94" hidden="1" customWidth="1"/>
    <col min="20" max="20" width="16.75" style="94" hidden="1" customWidth="1"/>
    <col min="21" max="21" width="2.5" style="94" customWidth="1"/>
    <col min="22" max="22" width="9" style="94" customWidth="1"/>
    <col min="23" max="16384" width="9" style="94"/>
  </cols>
  <sheetData>
    <row r="1" spans="1:20" ht="20.25" thickBot="1">
      <c r="C1" s="9" t="s">
        <v>0</v>
      </c>
      <c r="D1" s="95" t="s">
        <v>32</v>
      </c>
      <c r="I1" s="144" t="s">
        <v>242</v>
      </c>
      <c r="O1" s="86"/>
    </row>
    <row r="2" spans="1:20" ht="17.25" thickTop="1">
      <c r="C2" s="4" t="s">
        <v>241</v>
      </c>
      <c r="D2" s="96" t="s">
        <v>249</v>
      </c>
    </row>
    <row r="3" spans="1:20">
      <c r="C3" s="6" t="s">
        <v>36</v>
      </c>
      <c r="D3" s="147"/>
    </row>
    <row r="4" spans="1:20">
      <c r="C4" s="5" t="s">
        <v>37</v>
      </c>
      <c r="D4" s="97" t="s">
        <v>229</v>
      </c>
      <c r="O4" s="94" t="s">
        <v>176</v>
      </c>
      <c r="P4" s="94" t="s">
        <v>175</v>
      </c>
      <c r="Q4" s="98" t="s">
        <v>178</v>
      </c>
      <c r="R4" s="98" t="s">
        <v>183</v>
      </c>
      <c r="S4" s="98" t="s">
        <v>177</v>
      </c>
      <c r="T4" s="99"/>
    </row>
    <row r="5" spans="1:20">
      <c r="C5" s="5" t="s">
        <v>38</v>
      </c>
      <c r="D5" s="100">
        <v>29540</v>
      </c>
      <c r="O5" s="94">
        <f>EOMONTH($D$5,-3)</f>
        <v>29464</v>
      </c>
      <c r="P5" s="94">
        <f>YEAR($O$5)</f>
        <v>1980</v>
      </c>
      <c r="Q5" s="98" t="s">
        <v>179</v>
      </c>
      <c r="R5" s="101">
        <f>VLOOKUP($P$5,実月数!$1:$1048576,2,FALSE)</f>
        <v>36250</v>
      </c>
      <c r="S5" s="98">
        <f>VLOOKUP($P$5,実月数!$1:$1048576,3,FALSE)</f>
        <v>324</v>
      </c>
      <c r="T5" s="99"/>
    </row>
    <row r="6" spans="1:20">
      <c r="C6" s="5" t="s">
        <v>39</v>
      </c>
      <c r="D6" s="97" t="s">
        <v>49</v>
      </c>
      <c r="Q6" s="98" t="s">
        <v>180</v>
      </c>
      <c r="R6" s="102">
        <f>VLOOKUP($P$5,実月数!$1:$1048576,4,FALSE)</f>
        <v>36981</v>
      </c>
      <c r="S6" s="103">
        <f>VLOOKUP($P$5,実月数!$1:$1048576,5,FALSE)</f>
        <v>300</v>
      </c>
      <c r="T6" s="99"/>
    </row>
    <row r="7" spans="1:20">
      <c r="C7" s="6" t="s">
        <v>40</v>
      </c>
      <c r="D7" s="104" t="s">
        <v>154</v>
      </c>
      <c r="Q7" s="98" t="s">
        <v>181</v>
      </c>
      <c r="R7" s="102">
        <f>VLOOKUP($P$5,実月数!$1:$1048576,6,FALSE)</f>
        <v>37711</v>
      </c>
      <c r="S7" s="103">
        <f>VLOOKUP($P$5,実月数!$1:$1048576,7,FALSE)</f>
        <v>276</v>
      </c>
      <c r="T7" s="99"/>
    </row>
    <row r="8" spans="1:20">
      <c r="C8" s="7" t="s">
        <v>41</v>
      </c>
      <c r="D8" s="105" t="s">
        <v>230</v>
      </c>
      <c r="O8" s="87" t="s">
        <v>182</v>
      </c>
      <c r="Q8" s="98" t="s">
        <v>113</v>
      </c>
      <c r="R8" s="102">
        <f>VLOOKUP($P$5,実月数!$1:$1048576,8,FALSE)</f>
        <v>38442</v>
      </c>
      <c r="S8" s="103">
        <f>VLOOKUP($P$5,実月数!$1:$1048576,9,FALSE)</f>
        <v>252</v>
      </c>
      <c r="T8" s="99"/>
    </row>
    <row r="9" spans="1:20">
      <c r="C9" s="7" t="s">
        <v>42</v>
      </c>
      <c r="D9" s="106">
        <v>37711</v>
      </c>
      <c r="O9" s="107" t="str">
        <f>IF(VLOOKUP($D$87,$Q$5:$S$9,3,0)=$J$84,"○","要確認")</f>
        <v>要確認</v>
      </c>
      <c r="Q9" s="98" t="s">
        <v>114</v>
      </c>
      <c r="R9" s="102">
        <f>VLOOKUP($P$5,実月数!$1:$1048576,10,FALSE)</f>
        <v>39538</v>
      </c>
      <c r="S9" s="103">
        <f>VLOOKUP($P$5,実月数!$1:$1048576,11,FALSE)</f>
        <v>216</v>
      </c>
      <c r="T9" s="99"/>
    </row>
    <row r="10" spans="1:20" ht="16.5" customHeight="1" thickBot="1">
      <c r="A10" s="108"/>
      <c r="C10" s="8" t="s">
        <v>153</v>
      </c>
      <c r="D10" s="149"/>
    </row>
    <row r="11" spans="1:20" ht="18" thickTop="1" thickBot="1">
      <c r="E11" s="109"/>
    </row>
    <row r="12" spans="1:20" ht="17.25" thickTop="1">
      <c r="C12" s="4" t="s">
        <v>261</v>
      </c>
      <c r="D12" s="13"/>
      <c r="E12" s="13"/>
      <c r="F12" s="13"/>
      <c r="G12" s="13"/>
      <c r="H12" s="13"/>
      <c r="I12" s="15"/>
      <c r="J12" s="17"/>
      <c r="K12" s="17"/>
      <c r="L12" s="18"/>
      <c r="M12" s="27"/>
      <c r="N12" s="27"/>
      <c r="R12" s="27"/>
    </row>
    <row r="13" spans="1:20">
      <c r="A13" s="108" t="s">
        <v>155</v>
      </c>
      <c r="C13" s="14" t="s">
        <v>51</v>
      </c>
      <c r="D13" s="10" t="s">
        <v>52</v>
      </c>
      <c r="E13" s="11" t="s">
        <v>53</v>
      </c>
      <c r="F13" s="10" t="s">
        <v>61</v>
      </c>
      <c r="G13" s="11" t="s">
        <v>54</v>
      </c>
      <c r="H13" s="11" t="s">
        <v>55</v>
      </c>
      <c r="I13" s="16" t="s">
        <v>62</v>
      </c>
      <c r="J13" s="154" t="s">
        <v>4</v>
      </c>
      <c r="K13" s="12" t="s">
        <v>12</v>
      </c>
      <c r="L13" s="19" t="s">
        <v>5</v>
      </c>
      <c r="M13" s="28"/>
      <c r="O13" s="110" t="s">
        <v>63</v>
      </c>
      <c r="P13" s="110" t="s">
        <v>64</v>
      </c>
      <c r="Q13" s="110" t="s">
        <v>65</v>
      </c>
      <c r="R13" s="28" t="s">
        <v>66</v>
      </c>
      <c r="S13" s="94" t="s">
        <v>135</v>
      </c>
      <c r="T13" s="94" t="s">
        <v>134</v>
      </c>
    </row>
    <row r="14" spans="1:20">
      <c r="C14" s="111">
        <v>35156</v>
      </c>
      <c r="D14" s="112">
        <v>36250</v>
      </c>
      <c r="E14" s="113" t="s">
        <v>13</v>
      </c>
      <c r="F14" s="114" t="s">
        <v>31</v>
      </c>
      <c r="G14" s="115" t="s">
        <v>151</v>
      </c>
      <c r="H14" s="116"/>
      <c r="I14" s="156"/>
      <c r="J14" s="155"/>
      <c r="K14" s="63"/>
      <c r="L14" s="90">
        <f>J14*K14</f>
        <v>0</v>
      </c>
      <c r="M14" s="29"/>
      <c r="O14" s="117">
        <f t="shared" ref="O14:O77" si="0">DATEDIF(C14,D14,"m")+1</f>
        <v>36</v>
      </c>
      <c r="P14" s="117">
        <f>VLOOKUP(R14,換算率キー!$C:$I,7,0)</f>
        <v>1</v>
      </c>
      <c r="Q14" s="117">
        <f>O14*P14</f>
        <v>36</v>
      </c>
      <c r="R14" s="29" t="str">
        <f>$D$2&amp;F14&amp;G14&amp;H14&amp;I14</f>
        <v>養護講師通学正規の修学年数内の期間</v>
      </c>
      <c r="S14" s="94" t="str">
        <f>$D$2&amp;F14&amp;G14&amp;I14&amp;K14</f>
        <v>養護講師通学正規の修学年数内の期間</v>
      </c>
      <c r="T14" s="94" t="e">
        <f>VLOOKUP(S14,総務給実集計キー!$C:$I,7,0)</f>
        <v>#N/A</v>
      </c>
    </row>
    <row r="15" spans="1:20">
      <c r="A15" s="93" t="str">
        <f>IF(AND(C15-D14&gt;=1,D15-D14&gt;=1),"","要確認")</f>
        <v/>
      </c>
      <c r="C15" s="111">
        <v>36251</v>
      </c>
      <c r="D15" s="112">
        <v>38077</v>
      </c>
      <c r="E15" s="113" t="s">
        <v>11</v>
      </c>
      <c r="F15" s="114" t="s">
        <v>31</v>
      </c>
      <c r="G15" s="115" t="s">
        <v>151</v>
      </c>
      <c r="H15" s="116"/>
      <c r="I15" s="156"/>
      <c r="J15" s="155"/>
      <c r="K15" s="63"/>
      <c r="L15" s="90">
        <f t="shared" ref="L15:L78" si="1">J15*K15</f>
        <v>0</v>
      </c>
      <c r="M15" s="29"/>
      <c r="N15" s="29"/>
      <c r="O15" s="117">
        <f t="shared" si="0"/>
        <v>60</v>
      </c>
      <c r="P15" s="117">
        <f>VLOOKUP(R15,換算率キー!$C:$I,7,0)</f>
        <v>1</v>
      </c>
      <c r="Q15" s="117">
        <f t="shared" ref="Q15:Q83" si="2">O15*P15</f>
        <v>60</v>
      </c>
      <c r="R15" s="29" t="str">
        <f t="shared" ref="R15:R78" si="3">$D$2&amp;F15&amp;G15&amp;H15&amp;I15</f>
        <v>養護講師通学正規の修学年数内の期間</v>
      </c>
      <c r="S15" s="94" t="str">
        <f t="shared" ref="S15:S78" si="4">$D$2&amp;F15&amp;G15&amp;I15&amp;K15</f>
        <v>養護講師通学正規の修学年数内の期間</v>
      </c>
      <c r="T15" s="94" t="e">
        <f>VLOOKUP(S15,総務給実集計キー!$C:$I,7,0)</f>
        <v>#N/A</v>
      </c>
    </row>
    <row r="16" spans="1:20">
      <c r="A16" s="93" t="str">
        <f t="shared" ref="A16:A79" si="5">IF(AND(C16-D15&gt;=1,D16-D15&gt;=1),"","要確認")</f>
        <v>要確認</v>
      </c>
      <c r="C16" s="111">
        <v>36982</v>
      </c>
      <c r="D16" s="112">
        <v>37346</v>
      </c>
      <c r="E16" s="113" t="s">
        <v>231</v>
      </c>
      <c r="F16" s="114" t="s">
        <v>31</v>
      </c>
      <c r="G16" s="115" t="s">
        <v>25</v>
      </c>
      <c r="H16" s="116"/>
      <c r="I16" s="156"/>
      <c r="J16" s="155"/>
      <c r="K16" s="63"/>
      <c r="L16" s="90">
        <f t="shared" si="1"/>
        <v>0</v>
      </c>
      <c r="M16" s="29"/>
      <c r="N16" s="29"/>
      <c r="O16" s="117">
        <f t="shared" si="0"/>
        <v>12</v>
      </c>
      <c r="P16" s="117">
        <f>VLOOKUP(R16,換算率キー!$C:$I,7,0)</f>
        <v>0.5</v>
      </c>
      <c r="Q16" s="117">
        <f t="shared" si="2"/>
        <v>6</v>
      </c>
      <c r="R16" s="29" t="str">
        <f t="shared" si="3"/>
        <v>養護講師通学上記以外（留年、留学、休学、科目履修、通信教育等）</v>
      </c>
      <c r="S16" s="94" t="str">
        <f t="shared" si="4"/>
        <v>養護講師通学上記以外（留年、留学、休学、科目履修、通信教育等）</v>
      </c>
      <c r="T16" s="94" t="e">
        <f>VLOOKUP(S16,総務給実集計キー!$C:$I,7,0)</f>
        <v>#N/A</v>
      </c>
    </row>
    <row r="17" spans="1:20">
      <c r="A17" s="93" t="str">
        <f t="shared" si="5"/>
        <v/>
      </c>
      <c r="C17" s="111">
        <v>38078</v>
      </c>
      <c r="D17" s="112">
        <v>38230</v>
      </c>
      <c r="E17" s="118" t="s">
        <v>14</v>
      </c>
      <c r="F17" s="114" t="s">
        <v>16</v>
      </c>
      <c r="G17" s="115" t="s">
        <v>26</v>
      </c>
      <c r="H17" s="116"/>
      <c r="I17" s="156"/>
      <c r="J17" s="155"/>
      <c r="K17" s="63"/>
      <c r="L17" s="90">
        <f t="shared" si="1"/>
        <v>0</v>
      </c>
      <c r="M17" s="29"/>
      <c r="N17" s="29"/>
      <c r="O17" s="117">
        <f t="shared" si="0"/>
        <v>5</v>
      </c>
      <c r="P17" s="117">
        <f>VLOOKUP(R17,換算率キー!$C:$I,7,0)</f>
        <v>0.5</v>
      </c>
      <c r="Q17" s="117">
        <f t="shared" si="2"/>
        <v>2.5</v>
      </c>
      <c r="R17" s="29" t="str">
        <f t="shared" si="3"/>
        <v>養護講師その他在家庭（無職）、自営（個人事業・フリーランス等）</v>
      </c>
      <c r="S17" s="94" t="str">
        <f t="shared" si="4"/>
        <v>養護講師その他在家庭（無職）、自営（個人事業・フリーランス等）</v>
      </c>
      <c r="T17" s="94" t="e">
        <f>VLOOKUP(S17,総務給実集計キー!$C:$I,7,0)</f>
        <v>#N/A</v>
      </c>
    </row>
    <row r="18" spans="1:20">
      <c r="A18" s="93" t="str">
        <f t="shared" si="5"/>
        <v/>
      </c>
      <c r="C18" s="111">
        <v>38231</v>
      </c>
      <c r="D18" s="112">
        <v>38625</v>
      </c>
      <c r="E18" s="118" t="s">
        <v>238</v>
      </c>
      <c r="F18" s="114" t="s">
        <v>31</v>
      </c>
      <c r="G18" s="115" t="s">
        <v>25</v>
      </c>
      <c r="H18" s="116"/>
      <c r="I18" s="156"/>
      <c r="J18" s="155"/>
      <c r="K18" s="63"/>
      <c r="L18" s="90">
        <f t="shared" si="1"/>
        <v>0</v>
      </c>
      <c r="M18" s="29"/>
      <c r="N18" s="29"/>
      <c r="O18" s="117">
        <f t="shared" si="0"/>
        <v>13</v>
      </c>
      <c r="P18" s="117">
        <f>VLOOKUP(R18,換算率キー!$C:$I,7,0)</f>
        <v>0.5</v>
      </c>
      <c r="Q18" s="117">
        <f t="shared" si="2"/>
        <v>6.5</v>
      </c>
      <c r="R18" s="29" t="str">
        <f t="shared" si="3"/>
        <v>養護講師通学上記以外（留年、留学、休学、科目履修、通信教育等）</v>
      </c>
      <c r="S18" s="94" t="str">
        <f t="shared" si="4"/>
        <v>養護講師通学上記以外（留年、留学、休学、科目履修、通信教育等）</v>
      </c>
      <c r="T18" s="94" t="e">
        <f>VLOOKUP(S18,総務給実集計キー!$C:$I,7,0)</f>
        <v>#N/A</v>
      </c>
    </row>
    <row r="19" spans="1:20">
      <c r="A19" s="93" t="str">
        <f t="shared" si="5"/>
        <v/>
      </c>
      <c r="C19" s="142">
        <v>38626</v>
      </c>
      <c r="D19" s="143">
        <v>38708</v>
      </c>
      <c r="E19" s="118" t="s">
        <v>239</v>
      </c>
      <c r="F19" s="114" t="s">
        <v>33</v>
      </c>
      <c r="G19" s="115" t="s">
        <v>17</v>
      </c>
      <c r="H19" s="116"/>
      <c r="I19" s="156" t="s">
        <v>16</v>
      </c>
      <c r="J19" s="155"/>
      <c r="K19" s="63"/>
      <c r="L19" s="90">
        <f t="shared" si="1"/>
        <v>0</v>
      </c>
      <c r="M19" s="29"/>
      <c r="N19" s="29"/>
      <c r="O19" s="117">
        <f t="shared" si="0"/>
        <v>3</v>
      </c>
      <c r="P19" s="117">
        <f>VLOOKUP(R19,換算率キー!$C:$I,7,0)</f>
        <v>0.8</v>
      </c>
      <c r="Q19" s="117">
        <f t="shared" si="2"/>
        <v>2.4000000000000004</v>
      </c>
      <c r="R19" s="29" t="str">
        <f t="shared" si="3"/>
        <v>養護講師国公立・私立教員非常勤その他</v>
      </c>
      <c r="S19" s="94" t="str">
        <f t="shared" si="4"/>
        <v>養護講師国公立・私立教員非常勤その他</v>
      </c>
      <c r="T19" s="94" t="e">
        <f>VLOOKUP(S19,総務給実集計キー!$C:$I,7,0)</f>
        <v>#N/A</v>
      </c>
    </row>
    <row r="20" spans="1:20">
      <c r="A20" s="93" t="str">
        <f t="shared" si="5"/>
        <v>要確認</v>
      </c>
      <c r="C20" s="142">
        <v>38626</v>
      </c>
      <c r="D20" s="143">
        <v>38708</v>
      </c>
      <c r="E20" s="118" t="s">
        <v>240</v>
      </c>
      <c r="F20" s="114" t="s">
        <v>33</v>
      </c>
      <c r="G20" s="115" t="s">
        <v>17</v>
      </c>
      <c r="H20" s="116"/>
      <c r="I20" s="156" t="s">
        <v>60</v>
      </c>
      <c r="J20" s="155"/>
      <c r="K20" s="63"/>
      <c r="L20" s="90">
        <f t="shared" si="1"/>
        <v>0</v>
      </c>
      <c r="M20" s="29"/>
      <c r="N20" s="29"/>
      <c r="O20" s="117">
        <f t="shared" si="0"/>
        <v>3</v>
      </c>
      <c r="P20" s="117">
        <f>VLOOKUP(R20,換算率キー!$C:$I,7,0)</f>
        <v>0.8</v>
      </c>
      <c r="Q20" s="117">
        <f t="shared" si="2"/>
        <v>2.4000000000000004</v>
      </c>
      <c r="R20" s="29" t="str">
        <f t="shared" si="3"/>
        <v>養護講師国公立・私立教員非常勤奈良県費</v>
      </c>
      <c r="S20" s="94" t="str">
        <f t="shared" si="4"/>
        <v>養護講師国公立・私立教員非常勤奈良県費</v>
      </c>
      <c r="T20" s="94" t="e">
        <f>VLOOKUP(S20,総務給実集計キー!$C:$I,7,0)</f>
        <v>#N/A</v>
      </c>
    </row>
    <row r="21" spans="1:20">
      <c r="A21" s="93" t="str">
        <f t="shared" si="5"/>
        <v/>
      </c>
      <c r="C21" s="111">
        <v>38727</v>
      </c>
      <c r="D21" s="112">
        <v>38807</v>
      </c>
      <c r="E21" s="118" t="s">
        <v>232</v>
      </c>
      <c r="F21" s="114" t="s">
        <v>33</v>
      </c>
      <c r="G21" s="115" t="s">
        <v>22</v>
      </c>
      <c r="H21" s="116"/>
      <c r="I21" s="156" t="s">
        <v>60</v>
      </c>
      <c r="J21" s="155"/>
      <c r="K21" s="63"/>
      <c r="L21" s="90">
        <f t="shared" si="1"/>
        <v>0</v>
      </c>
      <c r="M21" s="29"/>
      <c r="N21" s="29"/>
      <c r="O21" s="117">
        <f t="shared" si="0"/>
        <v>3</v>
      </c>
      <c r="P21" s="117">
        <f>VLOOKUP(R21,換算率キー!$C:$I,7,0)</f>
        <v>1</v>
      </c>
      <c r="Q21" s="117">
        <f t="shared" si="2"/>
        <v>3</v>
      </c>
      <c r="R21" s="29" t="str">
        <f t="shared" si="3"/>
        <v>養護講師国公立・私立教員臨時・任期付等（有期雇用・常勤）奈良県費</v>
      </c>
      <c r="S21" s="94" t="str">
        <f t="shared" si="4"/>
        <v>養護講師国公立・私立教員臨時・任期付等（有期雇用・常勤）奈良県費</v>
      </c>
      <c r="T21" s="94" t="e">
        <f>VLOOKUP(S21,総務給実集計キー!$C:$I,7,0)</f>
        <v>#N/A</v>
      </c>
    </row>
    <row r="22" spans="1:20">
      <c r="A22" s="93" t="str">
        <f t="shared" si="5"/>
        <v/>
      </c>
      <c r="C22" s="111">
        <v>38808</v>
      </c>
      <c r="D22" s="112">
        <v>39261</v>
      </c>
      <c r="E22" s="118" t="s">
        <v>15</v>
      </c>
      <c r="F22" s="114" t="s">
        <v>20</v>
      </c>
      <c r="G22" s="115" t="s">
        <v>23</v>
      </c>
      <c r="H22" s="116"/>
      <c r="I22" s="156"/>
      <c r="J22" s="155"/>
      <c r="K22" s="63"/>
      <c r="L22" s="90">
        <f t="shared" si="1"/>
        <v>0</v>
      </c>
      <c r="M22" s="29"/>
      <c r="N22" s="29"/>
      <c r="O22" s="117">
        <f t="shared" si="0"/>
        <v>15</v>
      </c>
      <c r="P22" s="117">
        <f>VLOOKUP(R22,換算率キー!$C:$I,7,0)</f>
        <v>0.5</v>
      </c>
      <c r="Q22" s="117">
        <f t="shared" si="2"/>
        <v>7.5</v>
      </c>
      <c r="R22" s="29" t="str">
        <f t="shared" si="3"/>
        <v>養護講師民間企業・団体契約社員・臨時職員・非常勤等（有期雇用）</v>
      </c>
      <c r="S22" s="94" t="str">
        <f t="shared" si="4"/>
        <v>養護講師民間企業・団体契約社員・臨時職員・非常勤等（有期雇用）</v>
      </c>
      <c r="T22" s="94" t="e">
        <f>VLOOKUP(S22,総務給実集計キー!$C:$I,7,0)</f>
        <v>#N/A</v>
      </c>
    </row>
    <row r="23" spans="1:20">
      <c r="A23" s="93" t="str">
        <f t="shared" si="5"/>
        <v/>
      </c>
      <c r="C23" s="111">
        <v>39265</v>
      </c>
      <c r="D23" s="112">
        <v>40267</v>
      </c>
      <c r="E23" s="118" t="s">
        <v>233</v>
      </c>
      <c r="F23" s="114" t="s">
        <v>20</v>
      </c>
      <c r="G23" s="115" t="s">
        <v>18</v>
      </c>
      <c r="H23" s="157" t="s">
        <v>27</v>
      </c>
      <c r="I23" s="156"/>
      <c r="J23" s="155"/>
      <c r="K23" s="63"/>
      <c r="L23" s="90">
        <f t="shared" si="1"/>
        <v>0</v>
      </c>
      <c r="M23" s="29"/>
      <c r="N23" s="29"/>
      <c r="O23" s="117">
        <f t="shared" si="0"/>
        <v>33</v>
      </c>
      <c r="P23" s="117">
        <f>VLOOKUP(R23,換算率キー!$C:$I,7,0)</f>
        <v>1</v>
      </c>
      <c r="Q23" s="117">
        <f t="shared" si="2"/>
        <v>33</v>
      </c>
      <c r="R23" s="29" t="str">
        <f t="shared" si="3"/>
        <v>養護講師民間企業・団体正規（無期雇用）看護師</v>
      </c>
      <c r="S23" s="94" t="str">
        <f t="shared" si="4"/>
        <v>養護講師民間企業・団体正規（無期雇用）</v>
      </c>
      <c r="T23" s="94" t="e">
        <f>VLOOKUP(S23,総務給実集計キー!$C:$I,7,0)</f>
        <v>#N/A</v>
      </c>
    </row>
    <row r="24" spans="1:20">
      <c r="A24" s="93" t="str">
        <f t="shared" si="5"/>
        <v/>
      </c>
      <c r="C24" s="111">
        <v>40269</v>
      </c>
      <c r="D24" s="112">
        <v>45291</v>
      </c>
      <c r="E24" s="118" t="s">
        <v>234</v>
      </c>
      <c r="F24" s="114" t="s">
        <v>224</v>
      </c>
      <c r="G24" s="115" t="s">
        <v>70</v>
      </c>
      <c r="H24" s="116"/>
      <c r="I24" s="156" t="s">
        <v>60</v>
      </c>
      <c r="J24" s="155"/>
      <c r="K24" s="63"/>
      <c r="L24" s="90">
        <f t="shared" si="1"/>
        <v>0</v>
      </c>
      <c r="M24" s="29"/>
      <c r="N24" s="29"/>
      <c r="O24" s="117">
        <f t="shared" si="0"/>
        <v>165</v>
      </c>
      <c r="P24" s="117">
        <f>VLOOKUP(R24,換算率キー!$C:$I,7,0)</f>
        <v>0.8</v>
      </c>
      <c r="Q24" s="117">
        <f t="shared" si="2"/>
        <v>132</v>
      </c>
      <c r="R24" s="29" t="str">
        <f t="shared" si="3"/>
        <v>養護講師教員以外の公務員臨時・任期付・会計年度任用職員（有期雇用・常勤）奈良県費</v>
      </c>
      <c r="S24" s="94" t="str">
        <f t="shared" si="4"/>
        <v>養護講師教員以外の公務員臨時・任期付・会計年度任用職員（有期雇用・常勤）奈良県費</v>
      </c>
      <c r="T24" s="94" t="e">
        <f>VLOOKUP(S24,総務給実集計キー!$C:$I,7,0)</f>
        <v>#N/A</v>
      </c>
    </row>
    <row r="25" spans="1:20">
      <c r="A25" s="93" t="str">
        <f t="shared" si="5"/>
        <v/>
      </c>
      <c r="C25" s="111">
        <v>45292</v>
      </c>
      <c r="D25" s="112">
        <v>45747</v>
      </c>
      <c r="E25" s="118" t="s">
        <v>14</v>
      </c>
      <c r="F25" s="114" t="s">
        <v>16</v>
      </c>
      <c r="G25" s="115" t="s">
        <v>26</v>
      </c>
      <c r="H25" s="116"/>
      <c r="I25" s="156"/>
      <c r="J25" s="155"/>
      <c r="K25" s="63"/>
      <c r="L25" s="90">
        <f t="shared" si="1"/>
        <v>0</v>
      </c>
      <c r="M25" s="29"/>
      <c r="N25" s="29"/>
      <c r="O25" s="117">
        <f t="shared" si="0"/>
        <v>15</v>
      </c>
      <c r="P25" s="117">
        <f>VLOOKUP(R25,換算率キー!$C:$I,7,0)</f>
        <v>0.5</v>
      </c>
      <c r="Q25" s="117">
        <f t="shared" si="2"/>
        <v>7.5</v>
      </c>
      <c r="R25" s="29" t="str">
        <f t="shared" si="3"/>
        <v>養護講師その他在家庭（無職）、自営（個人事業・フリーランス等）</v>
      </c>
      <c r="S25" s="94" t="str">
        <f t="shared" si="4"/>
        <v>養護講師その他在家庭（無職）、自営（個人事業・フリーランス等）</v>
      </c>
      <c r="T25" s="94" t="e">
        <f>VLOOKUP(S25,総務給実集計キー!$C:$I,7,0)</f>
        <v>#N/A</v>
      </c>
    </row>
    <row r="26" spans="1:20">
      <c r="A26" s="93" t="str">
        <f t="shared" si="5"/>
        <v/>
      </c>
      <c r="C26" s="111">
        <v>45748</v>
      </c>
      <c r="D26" s="143">
        <v>46112</v>
      </c>
      <c r="E26" s="118" t="s">
        <v>234</v>
      </c>
      <c r="F26" s="114" t="s">
        <v>33</v>
      </c>
      <c r="G26" s="115" t="s">
        <v>22</v>
      </c>
      <c r="H26" s="116"/>
      <c r="I26" s="156" t="s">
        <v>60</v>
      </c>
      <c r="J26" s="155"/>
      <c r="K26" s="63"/>
      <c r="L26" s="90">
        <f t="shared" si="1"/>
        <v>0</v>
      </c>
      <c r="M26" s="29"/>
      <c r="N26" s="29"/>
      <c r="O26" s="117">
        <f t="shared" si="0"/>
        <v>12</v>
      </c>
      <c r="P26" s="117">
        <f>VLOOKUP(R26,換算率キー!$C:$I,7,0)</f>
        <v>1</v>
      </c>
      <c r="Q26" s="117">
        <f t="shared" si="2"/>
        <v>12</v>
      </c>
      <c r="R26" s="29" t="str">
        <f t="shared" si="3"/>
        <v>養護講師国公立・私立教員臨時・任期付等（有期雇用・常勤）奈良県費</v>
      </c>
      <c r="S26" s="94" t="str">
        <f t="shared" si="4"/>
        <v>養護講師国公立・私立教員臨時・任期付等（有期雇用・常勤）奈良県費</v>
      </c>
      <c r="T26" s="94" t="e">
        <f>VLOOKUP(S26,総務給実集計キー!$C:$I,7,0)</f>
        <v>#N/A</v>
      </c>
    </row>
    <row r="27" spans="1:20">
      <c r="A27" s="93" t="str">
        <f t="shared" si="5"/>
        <v>要確認</v>
      </c>
      <c r="C27" s="111"/>
      <c r="D27" s="112"/>
      <c r="E27" s="118"/>
      <c r="F27" s="114"/>
      <c r="G27" s="115"/>
      <c r="H27" s="116"/>
      <c r="I27" s="156"/>
      <c r="J27" s="155"/>
      <c r="K27" s="63"/>
      <c r="L27" s="90">
        <f t="shared" si="1"/>
        <v>0</v>
      </c>
      <c r="M27" s="29"/>
      <c r="N27" s="29"/>
      <c r="O27" s="117">
        <f t="shared" si="0"/>
        <v>1</v>
      </c>
      <c r="P27" s="117" t="e">
        <f>VLOOKUP(R27,換算率キー!$C:$I,7,0)</f>
        <v>#N/A</v>
      </c>
      <c r="Q27" s="117" t="e">
        <f t="shared" si="2"/>
        <v>#N/A</v>
      </c>
      <c r="R27" s="29" t="str">
        <f t="shared" si="3"/>
        <v>養護講師</v>
      </c>
      <c r="S27" s="94" t="str">
        <f t="shared" si="4"/>
        <v>養護講師</v>
      </c>
      <c r="T27" s="94" t="e">
        <f>VLOOKUP(S27,総務給実集計キー!$C:$I,7,0)</f>
        <v>#N/A</v>
      </c>
    </row>
    <row r="28" spans="1:20">
      <c r="A28" s="93" t="str">
        <f t="shared" si="5"/>
        <v>要確認</v>
      </c>
      <c r="C28" s="111"/>
      <c r="D28" s="112"/>
      <c r="E28" s="118"/>
      <c r="F28" s="114"/>
      <c r="G28" s="115"/>
      <c r="H28" s="116"/>
      <c r="I28" s="156"/>
      <c r="J28" s="155"/>
      <c r="K28" s="63"/>
      <c r="L28" s="90">
        <f t="shared" si="1"/>
        <v>0</v>
      </c>
      <c r="M28" s="29"/>
      <c r="N28" s="29"/>
      <c r="O28" s="117">
        <f t="shared" si="0"/>
        <v>1</v>
      </c>
      <c r="P28" s="117" t="e">
        <f>VLOOKUP(R28,換算率キー!$C:$I,7,0)</f>
        <v>#N/A</v>
      </c>
      <c r="Q28" s="117" t="e">
        <f t="shared" si="2"/>
        <v>#N/A</v>
      </c>
      <c r="R28" s="29" t="str">
        <f t="shared" si="3"/>
        <v>養護講師</v>
      </c>
      <c r="S28" s="94" t="str">
        <f t="shared" si="4"/>
        <v>養護講師</v>
      </c>
      <c r="T28" s="94" t="e">
        <f>VLOOKUP(S28,総務給実集計キー!$C:$I,7,0)</f>
        <v>#N/A</v>
      </c>
    </row>
    <row r="29" spans="1:20">
      <c r="A29" s="93" t="str">
        <f t="shared" si="5"/>
        <v>要確認</v>
      </c>
      <c r="C29" s="111"/>
      <c r="D29" s="112"/>
      <c r="E29" s="118"/>
      <c r="F29" s="114"/>
      <c r="G29" s="115"/>
      <c r="H29" s="116"/>
      <c r="I29" s="156"/>
      <c r="J29" s="155"/>
      <c r="K29" s="63"/>
      <c r="L29" s="90">
        <f t="shared" si="1"/>
        <v>0</v>
      </c>
      <c r="M29" s="29"/>
      <c r="N29" s="29"/>
      <c r="O29" s="117">
        <f t="shared" si="0"/>
        <v>1</v>
      </c>
      <c r="P29" s="117" t="e">
        <f>VLOOKUP(R29,換算率キー!$C:$I,7,0)</f>
        <v>#N/A</v>
      </c>
      <c r="Q29" s="117" t="e">
        <f t="shared" si="2"/>
        <v>#N/A</v>
      </c>
      <c r="R29" s="29" t="str">
        <f t="shared" si="3"/>
        <v>養護講師</v>
      </c>
      <c r="S29" s="94" t="str">
        <f t="shared" si="4"/>
        <v>養護講師</v>
      </c>
      <c r="T29" s="94" t="e">
        <f>VLOOKUP(S29,総務給実集計キー!$C:$I,7,0)</f>
        <v>#N/A</v>
      </c>
    </row>
    <row r="30" spans="1:20">
      <c r="A30" s="93" t="str">
        <f t="shared" si="5"/>
        <v>要確認</v>
      </c>
      <c r="C30" s="111"/>
      <c r="D30" s="112"/>
      <c r="E30" s="118"/>
      <c r="F30" s="114"/>
      <c r="G30" s="115"/>
      <c r="H30" s="116"/>
      <c r="I30" s="156"/>
      <c r="J30" s="155"/>
      <c r="K30" s="63"/>
      <c r="L30" s="90">
        <f t="shared" si="1"/>
        <v>0</v>
      </c>
      <c r="M30" s="29"/>
      <c r="N30" s="29"/>
      <c r="O30" s="117">
        <f t="shared" si="0"/>
        <v>1</v>
      </c>
      <c r="P30" s="117" t="e">
        <f>VLOOKUP(R30,換算率キー!$C:$I,7,0)</f>
        <v>#N/A</v>
      </c>
      <c r="Q30" s="117" t="e">
        <f t="shared" si="2"/>
        <v>#N/A</v>
      </c>
      <c r="R30" s="29" t="str">
        <f t="shared" si="3"/>
        <v>養護講師</v>
      </c>
      <c r="S30" s="94" t="str">
        <f t="shared" si="4"/>
        <v>養護講師</v>
      </c>
      <c r="T30" s="94" t="e">
        <f>VLOOKUP(S30,総務給実集計キー!$C:$I,7,0)</f>
        <v>#N/A</v>
      </c>
    </row>
    <row r="31" spans="1:20">
      <c r="A31" s="93" t="str">
        <f t="shared" si="5"/>
        <v>要確認</v>
      </c>
      <c r="C31" s="111"/>
      <c r="D31" s="112"/>
      <c r="E31" s="118"/>
      <c r="F31" s="114"/>
      <c r="G31" s="115"/>
      <c r="H31" s="116"/>
      <c r="I31" s="156"/>
      <c r="J31" s="155"/>
      <c r="K31" s="63"/>
      <c r="L31" s="90">
        <f t="shared" si="1"/>
        <v>0</v>
      </c>
      <c r="M31" s="29"/>
      <c r="N31" s="29"/>
      <c r="O31" s="117">
        <f t="shared" si="0"/>
        <v>1</v>
      </c>
      <c r="P31" s="117" t="e">
        <f>VLOOKUP(R31,換算率キー!$C:$I,7,0)</f>
        <v>#N/A</v>
      </c>
      <c r="Q31" s="117" t="e">
        <f t="shared" si="2"/>
        <v>#N/A</v>
      </c>
      <c r="R31" s="29" t="str">
        <f t="shared" si="3"/>
        <v>養護講師</v>
      </c>
      <c r="S31" s="94" t="str">
        <f t="shared" si="4"/>
        <v>養護講師</v>
      </c>
      <c r="T31" s="94" t="e">
        <f>VLOOKUP(S31,総務給実集計キー!$C:$I,7,0)</f>
        <v>#N/A</v>
      </c>
    </row>
    <row r="32" spans="1:20">
      <c r="A32" s="93" t="str">
        <f t="shared" si="5"/>
        <v>要確認</v>
      </c>
      <c r="C32" s="111"/>
      <c r="D32" s="112"/>
      <c r="E32" s="118"/>
      <c r="F32" s="114"/>
      <c r="G32" s="115"/>
      <c r="H32" s="116"/>
      <c r="I32" s="156"/>
      <c r="J32" s="155"/>
      <c r="K32" s="63"/>
      <c r="L32" s="90">
        <f t="shared" si="1"/>
        <v>0</v>
      </c>
      <c r="M32" s="29"/>
      <c r="N32" s="29"/>
      <c r="O32" s="117">
        <f t="shared" si="0"/>
        <v>1</v>
      </c>
      <c r="P32" s="117" t="e">
        <f>VLOOKUP(R32,換算率キー!$C:$I,7,0)</f>
        <v>#N/A</v>
      </c>
      <c r="Q32" s="117" t="e">
        <f t="shared" si="2"/>
        <v>#N/A</v>
      </c>
      <c r="R32" s="29" t="str">
        <f t="shared" si="3"/>
        <v>養護講師</v>
      </c>
      <c r="S32" s="94" t="str">
        <f t="shared" si="4"/>
        <v>養護講師</v>
      </c>
      <c r="T32" s="94" t="e">
        <f>VLOOKUP(S32,総務給実集計キー!$C:$I,7,0)</f>
        <v>#N/A</v>
      </c>
    </row>
    <row r="33" spans="1:20" hidden="1" outlineLevel="1">
      <c r="A33" s="93" t="str">
        <f t="shared" si="5"/>
        <v>要確認</v>
      </c>
      <c r="C33" s="111"/>
      <c r="D33" s="112"/>
      <c r="E33" s="118"/>
      <c r="F33" s="114"/>
      <c r="G33" s="115"/>
      <c r="H33" s="116"/>
      <c r="I33" s="156"/>
      <c r="J33" s="155"/>
      <c r="K33" s="63"/>
      <c r="L33" s="90">
        <f t="shared" si="1"/>
        <v>0</v>
      </c>
      <c r="M33" s="29"/>
      <c r="N33" s="29"/>
      <c r="O33" s="117">
        <f t="shared" si="0"/>
        <v>1</v>
      </c>
      <c r="P33" s="117" t="e">
        <f>VLOOKUP(R33,換算率キー!$C:$I,7,0)</f>
        <v>#N/A</v>
      </c>
      <c r="Q33" s="117" t="e">
        <f t="shared" si="2"/>
        <v>#N/A</v>
      </c>
      <c r="R33" s="29" t="str">
        <f t="shared" si="3"/>
        <v>養護講師</v>
      </c>
      <c r="S33" s="94" t="str">
        <f t="shared" si="4"/>
        <v>養護講師</v>
      </c>
      <c r="T33" s="94" t="e">
        <f>VLOOKUP(S33,総務給実集計キー!$C:$I,7,0)</f>
        <v>#N/A</v>
      </c>
    </row>
    <row r="34" spans="1:20" hidden="1" outlineLevel="1">
      <c r="A34" s="93" t="str">
        <f t="shared" si="5"/>
        <v>要確認</v>
      </c>
      <c r="C34" s="111"/>
      <c r="D34" s="112"/>
      <c r="E34" s="118"/>
      <c r="F34" s="114"/>
      <c r="G34" s="115"/>
      <c r="H34" s="116"/>
      <c r="I34" s="156"/>
      <c r="J34" s="155"/>
      <c r="K34" s="63"/>
      <c r="L34" s="90">
        <f t="shared" si="1"/>
        <v>0</v>
      </c>
      <c r="M34" s="29"/>
      <c r="N34" s="29"/>
      <c r="O34" s="117">
        <f t="shared" si="0"/>
        <v>1</v>
      </c>
      <c r="P34" s="117" t="e">
        <f>VLOOKUP(R34,換算率キー!$C:$I,7,0)</f>
        <v>#N/A</v>
      </c>
      <c r="Q34" s="117" t="e">
        <f t="shared" si="2"/>
        <v>#N/A</v>
      </c>
      <c r="R34" s="29" t="str">
        <f t="shared" si="3"/>
        <v>養護講師</v>
      </c>
      <c r="S34" s="94" t="str">
        <f t="shared" si="4"/>
        <v>養護講師</v>
      </c>
      <c r="T34" s="94" t="e">
        <f>VLOOKUP(S34,総務給実集計キー!$C:$I,7,0)</f>
        <v>#N/A</v>
      </c>
    </row>
    <row r="35" spans="1:20" hidden="1" outlineLevel="1">
      <c r="A35" s="93" t="str">
        <f t="shared" si="5"/>
        <v>要確認</v>
      </c>
      <c r="C35" s="111"/>
      <c r="D35" s="112"/>
      <c r="E35" s="118"/>
      <c r="F35" s="114"/>
      <c r="G35" s="115"/>
      <c r="H35" s="116"/>
      <c r="I35" s="156"/>
      <c r="J35" s="155"/>
      <c r="K35" s="63"/>
      <c r="L35" s="90">
        <f t="shared" si="1"/>
        <v>0</v>
      </c>
      <c r="M35" s="29"/>
      <c r="N35" s="29"/>
      <c r="O35" s="117">
        <f t="shared" si="0"/>
        <v>1</v>
      </c>
      <c r="P35" s="117" t="e">
        <f>VLOOKUP(R35,換算率キー!$C:$I,7,0)</f>
        <v>#N/A</v>
      </c>
      <c r="Q35" s="117" t="e">
        <f t="shared" si="2"/>
        <v>#N/A</v>
      </c>
      <c r="R35" s="29" t="str">
        <f t="shared" si="3"/>
        <v>養護講師</v>
      </c>
      <c r="S35" s="94" t="str">
        <f t="shared" si="4"/>
        <v>養護講師</v>
      </c>
      <c r="T35" s="94" t="e">
        <f>VLOOKUP(S35,総務給実集計キー!$C:$I,7,0)</f>
        <v>#N/A</v>
      </c>
    </row>
    <row r="36" spans="1:20" hidden="1" outlineLevel="1">
      <c r="A36" s="93" t="str">
        <f t="shared" si="5"/>
        <v>要確認</v>
      </c>
      <c r="C36" s="111"/>
      <c r="D36" s="112"/>
      <c r="E36" s="118"/>
      <c r="F36" s="114"/>
      <c r="G36" s="115"/>
      <c r="H36" s="116"/>
      <c r="I36" s="156"/>
      <c r="J36" s="155"/>
      <c r="K36" s="63"/>
      <c r="L36" s="90">
        <f t="shared" si="1"/>
        <v>0</v>
      </c>
      <c r="M36" s="29"/>
      <c r="N36" s="29"/>
      <c r="O36" s="117">
        <f t="shared" si="0"/>
        <v>1</v>
      </c>
      <c r="P36" s="117" t="e">
        <f>VLOOKUP(R36,換算率キー!$C:$I,7,0)</f>
        <v>#N/A</v>
      </c>
      <c r="Q36" s="117" t="e">
        <f t="shared" si="2"/>
        <v>#N/A</v>
      </c>
      <c r="R36" s="29" t="str">
        <f t="shared" si="3"/>
        <v>養護講師</v>
      </c>
      <c r="S36" s="94" t="str">
        <f t="shared" si="4"/>
        <v>養護講師</v>
      </c>
      <c r="T36" s="94" t="e">
        <f>VLOOKUP(S36,総務給実集計キー!$C:$I,7,0)</f>
        <v>#N/A</v>
      </c>
    </row>
    <row r="37" spans="1:20" hidden="1" outlineLevel="1">
      <c r="A37" s="93" t="str">
        <f t="shared" si="5"/>
        <v>要確認</v>
      </c>
      <c r="C37" s="111"/>
      <c r="D37" s="112"/>
      <c r="E37" s="118"/>
      <c r="F37" s="114"/>
      <c r="G37" s="115"/>
      <c r="H37" s="116"/>
      <c r="I37" s="156"/>
      <c r="J37" s="155"/>
      <c r="K37" s="63"/>
      <c r="L37" s="90">
        <f t="shared" si="1"/>
        <v>0</v>
      </c>
      <c r="M37" s="29"/>
      <c r="N37" s="29"/>
      <c r="O37" s="117">
        <f t="shared" si="0"/>
        <v>1</v>
      </c>
      <c r="P37" s="117" t="e">
        <f>VLOOKUP(R37,換算率キー!$C:$I,7,0)</f>
        <v>#N/A</v>
      </c>
      <c r="Q37" s="117" t="e">
        <f t="shared" si="2"/>
        <v>#N/A</v>
      </c>
      <c r="R37" s="29" t="str">
        <f t="shared" si="3"/>
        <v>養護講師</v>
      </c>
      <c r="S37" s="94" t="str">
        <f t="shared" si="4"/>
        <v>養護講師</v>
      </c>
      <c r="T37" s="94" t="e">
        <f>VLOOKUP(S37,総務給実集計キー!$C:$I,7,0)</f>
        <v>#N/A</v>
      </c>
    </row>
    <row r="38" spans="1:20" hidden="1" outlineLevel="1">
      <c r="A38" s="93" t="str">
        <f t="shared" si="5"/>
        <v>要確認</v>
      </c>
      <c r="C38" s="111"/>
      <c r="D38" s="112"/>
      <c r="E38" s="118"/>
      <c r="F38" s="114"/>
      <c r="G38" s="115"/>
      <c r="H38" s="116"/>
      <c r="I38" s="156"/>
      <c r="J38" s="155"/>
      <c r="K38" s="63"/>
      <c r="L38" s="90">
        <f t="shared" si="1"/>
        <v>0</v>
      </c>
      <c r="M38" s="29"/>
      <c r="N38" s="29"/>
      <c r="O38" s="117">
        <f t="shared" si="0"/>
        <v>1</v>
      </c>
      <c r="P38" s="117" t="e">
        <f>VLOOKUP(R38,換算率キー!$C:$I,7,0)</f>
        <v>#N/A</v>
      </c>
      <c r="Q38" s="117" t="e">
        <f t="shared" si="2"/>
        <v>#N/A</v>
      </c>
      <c r="R38" s="29" t="str">
        <f t="shared" si="3"/>
        <v>養護講師</v>
      </c>
      <c r="S38" s="94" t="str">
        <f t="shared" si="4"/>
        <v>養護講師</v>
      </c>
      <c r="T38" s="94" t="e">
        <f>VLOOKUP(S38,総務給実集計キー!$C:$I,7,0)</f>
        <v>#N/A</v>
      </c>
    </row>
    <row r="39" spans="1:20" hidden="1" outlineLevel="1">
      <c r="A39" s="93" t="str">
        <f t="shared" si="5"/>
        <v>要確認</v>
      </c>
      <c r="C39" s="111"/>
      <c r="D39" s="112"/>
      <c r="E39" s="118"/>
      <c r="F39" s="114"/>
      <c r="G39" s="115"/>
      <c r="H39" s="116"/>
      <c r="I39" s="156"/>
      <c r="J39" s="155"/>
      <c r="K39" s="63"/>
      <c r="L39" s="90">
        <f t="shared" si="1"/>
        <v>0</v>
      </c>
      <c r="M39" s="29"/>
      <c r="N39" s="29"/>
      <c r="O39" s="117">
        <f t="shared" si="0"/>
        <v>1</v>
      </c>
      <c r="P39" s="117" t="e">
        <f>VLOOKUP(R39,換算率キー!$C:$I,7,0)</f>
        <v>#N/A</v>
      </c>
      <c r="Q39" s="117" t="e">
        <f t="shared" si="2"/>
        <v>#N/A</v>
      </c>
      <c r="R39" s="29" t="str">
        <f t="shared" si="3"/>
        <v>養護講師</v>
      </c>
      <c r="S39" s="94" t="str">
        <f t="shared" si="4"/>
        <v>養護講師</v>
      </c>
      <c r="T39" s="94" t="e">
        <f>VLOOKUP(S39,総務給実集計キー!$C:$I,7,0)</f>
        <v>#N/A</v>
      </c>
    </row>
    <row r="40" spans="1:20" hidden="1" outlineLevel="1">
      <c r="A40" s="93" t="str">
        <f t="shared" si="5"/>
        <v>要確認</v>
      </c>
      <c r="C40" s="111"/>
      <c r="D40" s="112"/>
      <c r="E40" s="118"/>
      <c r="F40" s="114"/>
      <c r="G40" s="115"/>
      <c r="H40" s="116"/>
      <c r="I40" s="156"/>
      <c r="J40" s="155"/>
      <c r="K40" s="63"/>
      <c r="L40" s="90">
        <f t="shared" si="1"/>
        <v>0</v>
      </c>
      <c r="M40" s="29"/>
      <c r="N40" s="29"/>
      <c r="O40" s="117">
        <f t="shared" si="0"/>
        <v>1</v>
      </c>
      <c r="P40" s="117" t="e">
        <f>VLOOKUP(R40,換算率キー!$C:$I,7,0)</f>
        <v>#N/A</v>
      </c>
      <c r="Q40" s="117" t="e">
        <f t="shared" si="2"/>
        <v>#N/A</v>
      </c>
      <c r="R40" s="29" t="str">
        <f t="shared" si="3"/>
        <v>養護講師</v>
      </c>
      <c r="S40" s="94" t="str">
        <f t="shared" si="4"/>
        <v>養護講師</v>
      </c>
      <c r="T40" s="94" t="e">
        <f>VLOOKUP(S40,総務給実集計キー!$C:$I,7,0)</f>
        <v>#N/A</v>
      </c>
    </row>
    <row r="41" spans="1:20" hidden="1" outlineLevel="1">
      <c r="A41" s="93" t="str">
        <f t="shared" si="5"/>
        <v>要確認</v>
      </c>
      <c r="C41" s="111"/>
      <c r="D41" s="112"/>
      <c r="E41" s="118"/>
      <c r="F41" s="114"/>
      <c r="G41" s="115"/>
      <c r="H41" s="116"/>
      <c r="I41" s="156"/>
      <c r="J41" s="155"/>
      <c r="K41" s="63"/>
      <c r="L41" s="90">
        <f t="shared" si="1"/>
        <v>0</v>
      </c>
      <c r="M41" s="29"/>
      <c r="N41" s="29"/>
      <c r="O41" s="117">
        <f t="shared" si="0"/>
        <v>1</v>
      </c>
      <c r="P41" s="117" t="e">
        <f>VLOOKUP(R41,換算率キー!$C:$I,7,0)</f>
        <v>#N/A</v>
      </c>
      <c r="Q41" s="117" t="e">
        <f t="shared" si="2"/>
        <v>#N/A</v>
      </c>
      <c r="R41" s="29" t="str">
        <f t="shared" si="3"/>
        <v>養護講師</v>
      </c>
      <c r="S41" s="94" t="str">
        <f t="shared" si="4"/>
        <v>養護講師</v>
      </c>
      <c r="T41" s="94" t="e">
        <f>VLOOKUP(S41,総務給実集計キー!$C:$I,7,0)</f>
        <v>#N/A</v>
      </c>
    </row>
    <row r="42" spans="1:20" hidden="1" outlineLevel="1">
      <c r="A42" s="93" t="str">
        <f t="shared" si="5"/>
        <v>要確認</v>
      </c>
      <c r="C42" s="111"/>
      <c r="D42" s="112"/>
      <c r="E42" s="118"/>
      <c r="F42" s="114"/>
      <c r="G42" s="115"/>
      <c r="H42" s="116"/>
      <c r="I42" s="156"/>
      <c r="J42" s="155"/>
      <c r="K42" s="63"/>
      <c r="L42" s="90">
        <f t="shared" si="1"/>
        <v>0</v>
      </c>
      <c r="M42" s="29"/>
      <c r="N42" s="29"/>
      <c r="O42" s="117">
        <f t="shared" si="0"/>
        <v>1</v>
      </c>
      <c r="P42" s="117" t="e">
        <f>VLOOKUP(R42,換算率キー!$C:$I,7,0)</f>
        <v>#N/A</v>
      </c>
      <c r="Q42" s="117" t="e">
        <f t="shared" si="2"/>
        <v>#N/A</v>
      </c>
      <c r="R42" s="29" t="str">
        <f t="shared" si="3"/>
        <v>養護講師</v>
      </c>
      <c r="S42" s="94" t="str">
        <f t="shared" si="4"/>
        <v>養護講師</v>
      </c>
      <c r="T42" s="94" t="e">
        <f>VLOOKUP(S42,総務給実集計キー!$C:$I,7,0)</f>
        <v>#N/A</v>
      </c>
    </row>
    <row r="43" spans="1:20" hidden="1" outlineLevel="1">
      <c r="A43" s="93" t="str">
        <f t="shared" si="5"/>
        <v>要確認</v>
      </c>
      <c r="C43" s="111"/>
      <c r="D43" s="112"/>
      <c r="E43" s="118"/>
      <c r="F43" s="114"/>
      <c r="G43" s="115"/>
      <c r="H43" s="116"/>
      <c r="I43" s="156"/>
      <c r="J43" s="155"/>
      <c r="K43" s="63"/>
      <c r="L43" s="90">
        <f t="shared" si="1"/>
        <v>0</v>
      </c>
      <c r="M43" s="29"/>
      <c r="N43" s="29"/>
      <c r="O43" s="117">
        <f t="shared" si="0"/>
        <v>1</v>
      </c>
      <c r="P43" s="117" t="e">
        <f>VLOOKUP(R43,換算率キー!$C:$I,7,0)</f>
        <v>#N/A</v>
      </c>
      <c r="Q43" s="117" t="e">
        <f t="shared" si="2"/>
        <v>#N/A</v>
      </c>
      <c r="R43" s="29" t="str">
        <f t="shared" si="3"/>
        <v>養護講師</v>
      </c>
      <c r="S43" s="94" t="str">
        <f t="shared" si="4"/>
        <v>養護講師</v>
      </c>
      <c r="T43" s="94" t="e">
        <f>VLOOKUP(S43,総務給実集計キー!$C:$I,7,0)</f>
        <v>#N/A</v>
      </c>
    </row>
    <row r="44" spans="1:20" hidden="1" outlineLevel="1">
      <c r="A44" s="93" t="str">
        <f t="shared" si="5"/>
        <v>要確認</v>
      </c>
      <c r="C44" s="111"/>
      <c r="D44" s="112"/>
      <c r="E44" s="118"/>
      <c r="F44" s="114"/>
      <c r="G44" s="115"/>
      <c r="H44" s="116"/>
      <c r="I44" s="156"/>
      <c r="J44" s="155"/>
      <c r="K44" s="63"/>
      <c r="L44" s="90">
        <f t="shared" si="1"/>
        <v>0</v>
      </c>
      <c r="M44" s="29"/>
      <c r="N44" s="29"/>
      <c r="O44" s="117">
        <f t="shared" si="0"/>
        <v>1</v>
      </c>
      <c r="P44" s="117" t="e">
        <f>VLOOKUP(R44,換算率キー!$C:$I,7,0)</f>
        <v>#N/A</v>
      </c>
      <c r="Q44" s="117" t="e">
        <f t="shared" si="2"/>
        <v>#N/A</v>
      </c>
      <c r="R44" s="29" t="str">
        <f t="shared" si="3"/>
        <v>養護講師</v>
      </c>
      <c r="S44" s="94" t="str">
        <f t="shared" si="4"/>
        <v>養護講師</v>
      </c>
      <c r="T44" s="94" t="e">
        <f>VLOOKUP(S44,総務給実集計キー!$C:$I,7,0)</f>
        <v>#N/A</v>
      </c>
    </row>
    <row r="45" spans="1:20" hidden="1" outlineLevel="1">
      <c r="A45" s="93" t="str">
        <f t="shared" si="5"/>
        <v>要確認</v>
      </c>
      <c r="C45" s="111"/>
      <c r="D45" s="112"/>
      <c r="E45" s="118"/>
      <c r="F45" s="114"/>
      <c r="G45" s="115"/>
      <c r="H45" s="116"/>
      <c r="I45" s="156"/>
      <c r="J45" s="155"/>
      <c r="K45" s="63"/>
      <c r="L45" s="90">
        <f t="shared" si="1"/>
        <v>0</v>
      </c>
      <c r="M45" s="29"/>
      <c r="N45" s="29"/>
      <c r="O45" s="117">
        <f t="shared" si="0"/>
        <v>1</v>
      </c>
      <c r="P45" s="117" t="e">
        <f>VLOOKUP(R45,換算率キー!$C:$I,7,0)</f>
        <v>#N/A</v>
      </c>
      <c r="Q45" s="117" t="e">
        <f t="shared" si="2"/>
        <v>#N/A</v>
      </c>
      <c r="R45" s="29" t="str">
        <f t="shared" si="3"/>
        <v>養護講師</v>
      </c>
      <c r="S45" s="94" t="str">
        <f t="shared" si="4"/>
        <v>養護講師</v>
      </c>
      <c r="T45" s="94" t="e">
        <f>VLOOKUP(S45,総務給実集計キー!$C:$I,7,0)</f>
        <v>#N/A</v>
      </c>
    </row>
    <row r="46" spans="1:20" hidden="1" outlineLevel="1">
      <c r="A46" s="93" t="str">
        <f t="shared" si="5"/>
        <v>要確認</v>
      </c>
      <c r="C46" s="111"/>
      <c r="D46" s="112"/>
      <c r="E46" s="118"/>
      <c r="F46" s="114"/>
      <c r="G46" s="115"/>
      <c r="H46" s="116"/>
      <c r="I46" s="156"/>
      <c r="J46" s="155"/>
      <c r="K46" s="63"/>
      <c r="L46" s="90">
        <f t="shared" si="1"/>
        <v>0</v>
      </c>
      <c r="M46" s="29"/>
      <c r="N46" s="29"/>
      <c r="O46" s="117">
        <f t="shared" si="0"/>
        <v>1</v>
      </c>
      <c r="P46" s="117" t="e">
        <f>VLOOKUP(R46,換算率キー!$C:$I,7,0)</f>
        <v>#N/A</v>
      </c>
      <c r="Q46" s="117" t="e">
        <f t="shared" si="2"/>
        <v>#N/A</v>
      </c>
      <c r="R46" s="29" t="str">
        <f t="shared" si="3"/>
        <v>養護講師</v>
      </c>
      <c r="S46" s="94" t="str">
        <f t="shared" si="4"/>
        <v>養護講師</v>
      </c>
      <c r="T46" s="94" t="e">
        <f>VLOOKUP(S46,総務給実集計キー!$C:$I,7,0)</f>
        <v>#N/A</v>
      </c>
    </row>
    <row r="47" spans="1:20" hidden="1" outlineLevel="1">
      <c r="A47" s="93" t="str">
        <f t="shared" si="5"/>
        <v>要確認</v>
      </c>
      <c r="C47" s="111"/>
      <c r="D47" s="112"/>
      <c r="E47" s="118"/>
      <c r="F47" s="114"/>
      <c r="G47" s="115"/>
      <c r="H47" s="116"/>
      <c r="I47" s="156"/>
      <c r="J47" s="155"/>
      <c r="K47" s="63"/>
      <c r="L47" s="90">
        <f t="shared" si="1"/>
        <v>0</v>
      </c>
      <c r="M47" s="29"/>
      <c r="N47" s="29"/>
      <c r="O47" s="117">
        <f t="shared" si="0"/>
        <v>1</v>
      </c>
      <c r="P47" s="117" t="e">
        <f>VLOOKUP(R47,換算率キー!$C:$I,7,0)</f>
        <v>#N/A</v>
      </c>
      <c r="Q47" s="117" t="e">
        <f t="shared" si="2"/>
        <v>#N/A</v>
      </c>
      <c r="R47" s="29" t="str">
        <f t="shared" si="3"/>
        <v>養護講師</v>
      </c>
      <c r="S47" s="94" t="str">
        <f t="shared" si="4"/>
        <v>養護講師</v>
      </c>
      <c r="T47" s="94" t="e">
        <f>VLOOKUP(S47,総務給実集計キー!$C:$I,7,0)</f>
        <v>#N/A</v>
      </c>
    </row>
    <row r="48" spans="1:20" hidden="1" outlineLevel="1">
      <c r="A48" s="93" t="str">
        <f t="shared" si="5"/>
        <v>要確認</v>
      </c>
      <c r="C48" s="111"/>
      <c r="D48" s="112"/>
      <c r="E48" s="118"/>
      <c r="F48" s="114"/>
      <c r="G48" s="115"/>
      <c r="H48" s="116"/>
      <c r="I48" s="156"/>
      <c r="J48" s="155"/>
      <c r="K48" s="63"/>
      <c r="L48" s="90">
        <f t="shared" si="1"/>
        <v>0</v>
      </c>
      <c r="M48" s="29"/>
      <c r="N48" s="29"/>
      <c r="O48" s="117">
        <f t="shared" si="0"/>
        <v>1</v>
      </c>
      <c r="P48" s="117" t="e">
        <f>VLOOKUP(R48,換算率キー!$C:$I,7,0)</f>
        <v>#N/A</v>
      </c>
      <c r="Q48" s="117" t="e">
        <f t="shared" si="2"/>
        <v>#N/A</v>
      </c>
      <c r="R48" s="29" t="str">
        <f t="shared" si="3"/>
        <v>養護講師</v>
      </c>
      <c r="S48" s="94" t="str">
        <f t="shared" si="4"/>
        <v>養護講師</v>
      </c>
      <c r="T48" s="94" t="e">
        <f>VLOOKUP(S48,総務給実集計キー!$C:$I,7,0)</f>
        <v>#N/A</v>
      </c>
    </row>
    <row r="49" spans="1:20" hidden="1" outlineLevel="1">
      <c r="A49" s="93" t="str">
        <f t="shared" si="5"/>
        <v>要確認</v>
      </c>
      <c r="C49" s="111"/>
      <c r="D49" s="112"/>
      <c r="E49" s="118"/>
      <c r="F49" s="114"/>
      <c r="G49" s="115"/>
      <c r="H49" s="116"/>
      <c r="I49" s="156"/>
      <c r="J49" s="155"/>
      <c r="K49" s="63"/>
      <c r="L49" s="90">
        <f t="shared" si="1"/>
        <v>0</v>
      </c>
      <c r="M49" s="29"/>
      <c r="N49" s="29"/>
      <c r="O49" s="117">
        <f t="shared" si="0"/>
        <v>1</v>
      </c>
      <c r="P49" s="117" t="e">
        <f>VLOOKUP(R49,換算率キー!$C:$I,7,0)</f>
        <v>#N/A</v>
      </c>
      <c r="Q49" s="117" t="e">
        <f t="shared" si="2"/>
        <v>#N/A</v>
      </c>
      <c r="R49" s="29" t="str">
        <f t="shared" si="3"/>
        <v>養護講師</v>
      </c>
      <c r="S49" s="94" t="str">
        <f t="shared" si="4"/>
        <v>養護講師</v>
      </c>
      <c r="T49" s="94" t="e">
        <f>VLOOKUP(S49,総務給実集計キー!$C:$I,7,0)</f>
        <v>#N/A</v>
      </c>
    </row>
    <row r="50" spans="1:20" hidden="1" outlineLevel="1">
      <c r="A50" s="93" t="str">
        <f t="shared" si="5"/>
        <v>要確認</v>
      </c>
      <c r="C50" s="111"/>
      <c r="D50" s="112"/>
      <c r="E50" s="118"/>
      <c r="F50" s="114"/>
      <c r="G50" s="115"/>
      <c r="H50" s="116"/>
      <c r="I50" s="156"/>
      <c r="J50" s="155"/>
      <c r="K50" s="63"/>
      <c r="L50" s="90">
        <f t="shared" si="1"/>
        <v>0</v>
      </c>
      <c r="M50" s="29"/>
      <c r="N50" s="29"/>
      <c r="O50" s="117">
        <f t="shared" si="0"/>
        <v>1</v>
      </c>
      <c r="P50" s="117" t="e">
        <f>VLOOKUP(R50,換算率キー!$C:$I,7,0)</f>
        <v>#N/A</v>
      </c>
      <c r="Q50" s="117" t="e">
        <f t="shared" si="2"/>
        <v>#N/A</v>
      </c>
      <c r="R50" s="29" t="str">
        <f t="shared" si="3"/>
        <v>養護講師</v>
      </c>
      <c r="S50" s="94" t="str">
        <f t="shared" si="4"/>
        <v>養護講師</v>
      </c>
      <c r="T50" s="94" t="e">
        <f>VLOOKUP(S50,総務給実集計キー!$C:$I,7,0)</f>
        <v>#N/A</v>
      </c>
    </row>
    <row r="51" spans="1:20" hidden="1" outlineLevel="1">
      <c r="A51" s="93" t="str">
        <f t="shared" si="5"/>
        <v>要確認</v>
      </c>
      <c r="C51" s="111"/>
      <c r="D51" s="112"/>
      <c r="E51" s="118"/>
      <c r="F51" s="114"/>
      <c r="G51" s="115"/>
      <c r="H51" s="116"/>
      <c r="I51" s="156"/>
      <c r="J51" s="155"/>
      <c r="K51" s="63"/>
      <c r="L51" s="90">
        <f t="shared" si="1"/>
        <v>0</v>
      </c>
      <c r="M51" s="29"/>
      <c r="N51" s="29"/>
      <c r="O51" s="117">
        <f t="shared" si="0"/>
        <v>1</v>
      </c>
      <c r="P51" s="117" t="e">
        <f>VLOOKUP(R51,換算率キー!$C:$I,7,0)</f>
        <v>#N/A</v>
      </c>
      <c r="Q51" s="117" t="e">
        <f t="shared" si="2"/>
        <v>#N/A</v>
      </c>
      <c r="R51" s="29" t="str">
        <f t="shared" si="3"/>
        <v>養護講師</v>
      </c>
      <c r="S51" s="94" t="str">
        <f t="shared" si="4"/>
        <v>養護講師</v>
      </c>
      <c r="T51" s="94" t="e">
        <f>VLOOKUP(S51,総務給実集計キー!$C:$I,7,0)</f>
        <v>#N/A</v>
      </c>
    </row>
    <row r="52" spans="1:20" hidden="1" outlineLevel="1">
      <c r="A52" s="93" t="str">
        <f t="shared" si="5"/>
        <v>要確認</v>
      </c>
      <c r="C52" s="111"/>
      <c r="D52" s="112"/>
      <c r="E52" s="118"/>
      <c r="F52" s="114"/>
      <c r="G52" s="115"/>
      <c r="H52" s="116"/>
      <c r="I52" s="156"/>
      <c r="J52" s="155"/>
      <c r="K52" s="63"/>
      <c r="L52" s="90">
        <f t="shared" si="1"/>
        <v>0</v>
      </c>
      <c r="M52" s="29"/>
      <c r="N52" s="29"/>
      <c r="O52" s="117">
        <f t="shared" si="0"/>
        <v>1</v>
      </c>
      <c r="P52" s="117" t="e">
        <f>VLOOKUP(R52,換算率キー!$C:$I,7,0)</f>
        <v>#N/A</v>
      </c>
      <c r="Q52" s="117" t="e">
        <f t="shared" si="2"/>
        <v>#N/A</v>
      </c>
      <c r="R52" s="29" t="str">
        <f t="shared" si="3"/>
        <v>養護講師</v>
      </c>
      <c r="S52" s="94" t="str">
        <f t="shared" si="4"/>
        <v>養護講師</v>
      </c>
      <c r="T52" s="94" t="e">
        <f>VLOOKUP(S52,総務給実集計キー!$C:$I,7,0)</f>
        <v>#N/A</v>
      </c>
    </row>
    <row r="53" spans="1:20" hidden="1" outlineLevel="1">
      <c r="A53" s="93" t="str">
        <f t="shared" si="5"/>
        <v>要確認</v>
      </c>
      <c r="C53" s="111"/>
      <c r="D53" s="112"/>
      <c r="E53" s="118"/>
      <c r="F53" s="114"/>
      <c r="G53" s="115"/>
      <c r="H53" s="116"/>
      <c r="I53" s="156"/>
      <c r="J53" s="155"/>
      <c r="K53" s="63"/>
      <c r="L53" s="90">
        <f t="shared" si="1"/>
        <v>0</v>
      </c>
      <c r="M53" s="29"/>
      <c r="N53" s="29"/>
      <c r="O53" s="117">
        <f t="shared" si="0"/>
        <v>1</v>
      </c>
      <c r="P53" s="117" t="e">
        <f>VLOOKUP(R53,換算率キー!$C:$I,7,0)</f>
        <v>#N/A</v>
      </c>
      <c r="Q53" s="117" t="e">
        <f t="shared" si="2"/>
        <v>#N/A</v>
      </c>
      <c r="R53" s="29" t="str">
        <f t="shared" si="3"/>
        <v>養護講師</v>
      </c>
      <c r="S53" s="94" t="str">
        <f t="shared" si="4"/>
        <v>養護講師</v>
      </c>
      <c r="T53" s="94" t="e">
        <f>VLOOKUP(S53,総務給実集計キー!$C:$I,7,0)</f>
        <v>#N/A</v>
      </c>
    </row>
    <row r="54" spans="1:20" hidden="1" outlineLevel="1">
      <c r="A54" s="93" t="str">
        <f t="shared" si="5"/>
        <v>要確認</v>
      </c>
      <c r="C54" s="111"/>
      <c r="D54" s="112"/>
      <c r="E54" s="118"/>
      <c r="F54" s="114"/>
      <c r="G54" s="115"/>
      <c r="H54" s="116"/>
      <c r="I54" s="156"/>
      <c r="J54" s="155"/>
      <c r="K54" s="63"/>
      <c r="L54" s="90">
        <f t="shared" si="1"/>
        <v>0</v>
      </c>
      <c r="M54" s="29"/>
      <c r="N54" s="29"/>
      <c r="O54" s="117">
        <f t="shared" si="0"/>
        <v>1</v>
      </c>
      <c r="P54" s="117" t="e">
        <f>VLOOKUP(R54,換算率キー!$C:$I,7,0)</f>
        <v>#N/A</v>
      </c>
      <c r="Q54" s="117" t="e">
        <f t="shared" si="2"/>
        <v>#N/A</v>
      </c>
      <c r="R54" s="29" t="str">
        <f t="shared" si="3"/>
        <v>養護講師</v>
      </c>
      <c r="S54" s="94" t="str">
        <f t="shared" si="4"/>
        <v>養護講師</v>
      </c>
      <c r="T54" s="94" t="e">
        <f>VLOOKUP(S54,総務給実集計キー!$C:$I,7,0)</f>
        <v>#N/A</v>
      </c>
    </row>
    <row r="55" spans="1:20" hidden="1" outlineLevel="1">
      <c r="A55" s="93" t="str">
        <f t="shared" si="5"/>
        <v>要確認</v>
      </c>
      <c r="C55" s="111"/>
      <c r="D55" s="112"/>
      <c r="E55" s="118"/>
      <c r="F55" s="114"/>
      <c r="G55" s="115"/>
      <c r="H55" s="116"/>
      <c r="I55" s="156"/>
      <c r="J55" s="155"/>
      <c r="K55" s="63"/>
      <c r="L55" s="90">
        <f t="shared" si="1"/>
        <v>0</v>
      </c>
      <c r="M55" s="29"/>
      <c r="N55" s="29"/>
      <c r="O55" s="117">
        <f t="shared" si="0"/>
        <v>1</v>
      </c>
      <c r="P55" s="117" t="e">
        <f>VLOOKUP(R55,換算率キー!$C:$I,7,0)</f>
        <v>#N/A</v>
      </c>
      <c r="Q55" s="117" t="e">
        <f t="shared" si="2"/>
        <v>#N/A</v>
      </c>
      <c r="R55" s="29" t="str">
        <f t="shared" si="3"/>
        <v>養護講師</v>
      </c>
      <c r="S55" s="94" t="str">
        <f t="shared" si="4"/>
        <v>養護講師</v>
      </c>
      <c r="T55" s="94" t="e">
        <f>VLOOKUP(S55,総務給実集計キー!$C:$I,7,0)</f>
        <v>#N/A</v>
      </c>
    </row>
    <row r="56" spans="1:20" hidden="1" outlineLevel="1">
      <c r="A56" s="93" t="str">
        <f t="shared" si="5"/>
        <v>要確認</v>
      </c>
      <c r="C56" s="111"/>
      <c r="D56" s="112"/>
      <c r="E56" s="118"/>
      <c r="F56" s="114"/>
      <c r="G56" s="115"/>
      <c r="H56" s="116"/>
      <c r="I56" s="156"/>
      <c r="J56" s="155"/>
      <c r="K56" s="63"/>
      <c r="L56" s="90">
        <f t="shared" si="1"/>
        <v>0</v>
      </c>
      <c r="M56" s="29"/>
      <c r="N56" s="29"/>
      <c r="O56" s="117">
        <f t="shared" si="0"/>
        <v>1</v>
      </c>
      <c r="P56" s="117" t="e">
        <f>VLOOKUP(R56,換算率キー!$C:$I,7,0)</f>
        <v>#N/A</v>
      </c>
      <c r="Q56" s="117" t="e">
        <f t="shared" si="2"/>
        <v>#N/A</v>
      </c>
      <c r="R56" s="29" t="str">
        <f t="shared" si="3"/>
        <v>養護講師</v>
      </c>
      <c r="S56" s="94" t="str">
        <f t="shared" si="4"/>
        <v>養護講師</v>
      </c>
      <c r="T56" s="94" t="e">
        <f>VLOOKUP(S56,総務給実集計キー!$C:$I,7,0)</f>
        <v>#N/A</v>
      </c>
    </row>
    <row r="57" spans="1:20" hidden="1" outlineLevel="1">
      <c r="A57" s="93" t="str">
        <f t="shared" si="5"/>
        <v>要確認</v>
      </c>
      <c r="C57" s="111"/>
      <c r="D57" s="112"/>
      <c r="E57" s="118"/>
      <c r="F57" s="114"/>
      <c r="G57" s="115"/>
      <c r="H57" s="116"/>
      <c r="I57" s="156"/>
      <c r="J57" s="155"/>
      <c r="K57" s="63"/>
      <c r="L57" s="90">
        <f t="shared" si="1"/>
        <v>0</v>
      </c>
      <c r="M57" s="29"/>
      <c r="N57" s="29"/>
      <c r="O57" s="117">
        <f t="shared" si="0"/>
        <v>1</v>
      </c>
      <c r="P57" s="117" t="e">
        <f>VLOOKUP(R57,換算率キー!$C:$I,7,0)</f>
        <v>#N/A</v>
      </c>
      <c r="Q57" s="117" t="e">
        <f t="shared" si="2"/>
        <v>#N/A</v>
      </c>
      <c r="R57" s="29" t="str">
        <f t="shared" si="3"/>
        <v>養護講師</v>
      </c>
      <c r="S57" s="94" t="str">
        <f t="shared" si="4"/>
        <v>養護講師</v>
      </c>
      <c r="T57" s="94" t="e">
        <f>VLOOKUP(S57,総務給実集計キー!$C:$I,7,0)</f>
        <v>#N/A</v>
      </c>
    </row>
    <row r="58" spans="1:20" hidden="1" outlineLevel="1">
      <c r="A58" s="93" t="str">
        <f t="shared" si="5"/>
        <v>要確認</v>
      </c>
      <c r="C58" s="111"/>
      <c r="D58" s="112"/>
      <c r="E58" s="118"/>
      <c r="F58" s="114"/>
      <c r="G58" s="115"/>
      <c r="H58" s="116"/>
      <c r="I58" s="156"/>
      <c r="J58" s="155"/>
      <c r="K58" s="63"/>
      <c r="L58" s="90">
        <f t="shared" si="1"/>
        <v>0</v>
      </c>
      <c r="M58" s="29"/>
      <c r="N58" s="29"/>
      <c r="O58" s="117">
        <f t="shared" si="0"/>
        <v>1</v>
      </c>
      <c r="P58" s="117" t="e">
        <f>VLOOKUP(R58,換算率キー!$C:$I,7,0)</f>
        <v>#N/A</v>
      </c>
      <c r="Q58" s="117" t="e">
        <f t="shared" si="2"/>
        <v>#N/A</v>
      </c>
      <c r="R58" s="29" t="str">
        <f t="shared" si="3"/>
        <v>養護講師</v>
      </c>
      <c r="S58" s="94" t="str">
        <f t="shared" si="4"/>
        <v>養護講師</v>
      </c>
      <c r="T58" s="94" t="e">
        <f>VLOOKUP(S58,総務給実集計キー!$C:$I,7,0)</f>
        <v>#N/A</v>
      </c>
    </row>
    <row r="59" spans="1:20" hidden="1" outlineLevel="1">
      <c r="A59" s="93" t="str">
        <f t="shared" si="5"/>
        <v>要確認</v>
      </c>
      <c r="C59" s="111"/>
      <c r="D59" s="112"/>
      <c r="E59" s="118"/>
      <c r="F59" s="114"/>
      <c r="G59" s="115"/>
      <c r="H59" s="116"/>
      <c r="I59" s="156"/>
      <c r="J59" s="155"/>
      <c r="K59" s="63"/>
      <c r="L59" s="90">
        <f t="shared" si="1"/>
        <v>0</v>
      </c>
      <c r="M59" s="29"/>
      <c r="N59" s="29"/>
      <c r="O59" s="117">
        <f t="shared" si="0"/>
        <v>1</v>
      </c>
      <c r="P59" s="117" t="e">
        <f>VLOOKUP(R59,換算率キー!$C:$I,7,0)</f>
        <v>#N/A</v>
      </c>
      <c r="Q59" s="117" t="e">
        <f t="shared" si="2"/>
        <v>#N/A</v>
      </c>
      <c r="R59" s="29" t="str">
        <f t="shared" si="3"/>
        <v>養護講師</v>
      </c>
      <c r="S59" s="94" t="str">
        <f t="shared" si="4"/>
        <v>養護講師</v>
      </c>
      <c r="T59" s="94" t="e">
        <f>VLOOKUP(S59,総務給実集計キー!$C:$I,7,0)</f>
        <v>#N/A</v>
      </c>
    </row>
    <row r="60" spans="1:20" hidden="1" outlineLevel="1">
      <c r="A60" s="93" t="str">
        <f t="shared" si="5"/>
        <v>要確認</v>
      </c>
      <c r="C60" s="111"/>
      <c r="D60" s="112"/>
      <c r="E60" s="118"/>
      <c r="F60" s="114"/>
      <c r="G60" s="115"/>
      <c r="H60" s="116"/>
      <c r="I60" s="156"/>
      <c r="J60" s="155"/>
      <c r="K60" s="63"/>
      <c r="L60" s="90">
        <f t="shared" si="1"/>
        <v>0</v>
      </c>
      <c r="M60" s="29"/>
      <c r="N60" s="29"/>
      <c r="O60" s="117">
        <f t="shared" si="0"/>
        <v>1</v>
      </c>
      <c r="P60" s="117" t="e">
        <f>VLOOKUP(R60,換算率キー!$C:$I,7,0)</f>
        <v>#N/A</v>
      </c>
      <c r="Q60" s="117" t="e">
        <f t="shared" si="2"/>
        <v>#N/A</v>
      </c>
      <c r="R60" s="29" t="str">
        <f t="shared" si="3"/>
        <v>養護講師</v>
      </c>
      <c r="S60" s="94" t="str">
        <f t="shared" si="4"/>
        <v>養護講師</v>
      </c>
      <c r="T60" s="94" t="e">
        <f>VLOOKUP(S60,総務給実集計キー!$C:$I,7,0)</f>
        <v>#N/A</v>
      </c>
    </row>
    <row r="61" spans="1:20" hidden="1" outlineLevel="1">
      <c r="A61" s="93" t="str">
        <f t="shared" si="5"/>
        <v>要確認</v>
      </c>
      <c r="C61" s="111"/>
      <c r="D61" s="112"/>
      <c r="E61" s="118"/>
      <c r="F61" s="114"/>
      <c r="G61" s="115"/>
      <c r="H61" s="116"/>
      <c r="I61" s="156"/>
      <c r="J61" s="155"/>
      <c r="K61" s="63"/>
      <c r="L61" s="90">
        <f t="shared" si="1"/>
        <v>0</v>
      </c>
      <c r="M61" s="29"/>
      <c r="N61" s="29"/>
      <c r="O61" s="117">
        <f t="shared" si="0"/>
        <v>1</v>
      </c>
      <c r="P61" s="117" t="e">
        <f>VLOOKUP(R61,換算率キー!$C:$I,7,0)</f>
        <v>#N/A</v>
      </c>
      <c r="Q61" s="117" t="e">
        <f t="shared" si="2"/>
        <v>#N/A</v>
      </c>
      <c r="R61" s="29" t="str">
        <f t="shared" si="3"/>
        <v>養護講師</v>
      </c>
      <c r="S61" s="94" t="str">
        <f t="shared" si="4"/>
        <v>養護講師</v>
      </c>
      <c r="T61" s="94" t="e">
        <f>VLOOKUP(S61,総務給実集計キー!$C:$I,7,0)</f>
        <v>#N/A</v>
      </c>
    </row>
    <row r="62" spans="1:20" hidden="1" outlineLevel="1">
      <c r="A62" s="93" t="str">
        <f t="shared" si="5"/>
        <v>要確認</v>
      </c>
      <c r="C62" s="111"/>
      <c r="D62" s="112"/>
      <c r="E62" s="118"/>
      <c r="F62" s="114"/>
      <c r="G62" s="115"/>
      <c r="H62" s="116"/>
      <c r="I62" s="156"/>
      <c r="J62" s="155"/>
      <c r="K62" s="63"/>
      <c r="L62" s="90">
        <f t="shared" si="1"/>
        <v>0</v>
      </c>
      <c r="M62" s="29"/>
      <c r="N62" s="29"/>
      <c r="O62" s="117">
        <f t="shared" si="0"/>
        <v>1</v>
      </c>
      <c r="P62" s="117" t="e">
        <f>VLOOKUP(R62,換算率キー!$C:$I,7,0)</f>
        <v>#N/A</v>
      </c>
      <c r="Q62" s="117" t="e">
        <f t="shared" si="2"/>
        <v>#N/A</v>
      </c>
      <c r="R62" s="29" t="str">
        <f t="shared" si="3"/>
        <v>養護講師</v>
      </c>
      <c r="S62" s="94" t="str">
        <f t="shared" si="4"/>
        <v>養護講師</v>
      </c>
      <c r="T62" s="94" t="e">
        <f>VLOOKUP(S62,総務給実集計キー!$C:$I,7,0)</f>
        <v>#N/A</v>
      </c>
    </row>
    <row r="63" spans="1:20" hidden="1" outlineLevel="1">
      <c r="A63" s="93" t="str">
        <f t="shared" si="5"/>
        <v>要確認</v>
      </c>
      <c r="C63" s="111"/>
      <c r="D63" s="112"/>
      <c r="E63" s="118"/>
      <c r="F63" s="114"/>
      <c r="G63" s="115"/>
      <c r="H63" s="116"/>
      <c r="I63" s="156"/>
      <c r="J63" s="155"/>
      <c r="K63" s="63"/>
      <c r="L63" s="90">
        <f t="shared" si="1"/>
        <v>0</v>
      </c>
      <c r="M63" s="29"/>
      <c r="N63" s="29"/>
      <c r="O63" s="117">
        <f t="shared" si="0"/>
        <v>1</v>
      </c>
      <c r="P63" s="117" t="e">
        <f>VLOOKUP(R63,換算率キー!$C:$I,7,0)</f>
        <v>#N/A</v>
      </c>
      <c r="Q63" s="117" t="e">
        <f t="shared" si="2"/>
        <v>#N/A</v>
      </c>
      <c r="R63" s="29" t="str">
        <f t="shared" si="3"/>
        <v>養護講師</v>
      </c>
      <c r="S63" s="94" t="str">
        <f t="shared" si="4"/>
        <v>養護講師</v>
      </c>
      <c r="T63" s="94" t="e">
        <f>VLOOKUP(S63,総務給実集計キー!$C:$I,7,0)</f>
        <v>#N/A</v>
      </c>
    </row>
    <row r="64" spans="1:20" hidden="1" outlineLevel="1">
      <c r="A64" s="93" t="str">
        <f t="shared" si="5"/>
        <v>要確認</v>
      </c>
      <c r="C64" s="111"/>
      <c r="D64" s="112"/>
      <c r="E64" s="118"/>
      <c r="F64" s="114"/>
      <c r="G64" s="115"/>
      <c r="H64" s="116"/>
      <c r="I64" s="156"/>
      <c r="J64" s="155"/>
      <c r="K64" s="63"/>
      <c r="L64" s="90">
        <f t="shared" si="1"/>
        <v>0</v>
      </c>
      <c r="M64" s="29"/>
      <c r="N64" s="29"/>
      <c r="O64" s="117">
        <f t="shared" si="0"/>
        <v>1</v>
      </c>
      <c r="P64" s="117" t="e">
        <f>VLOOKUP(R64,換算率キー!$C:$I,7,0)</f>
        <v>#N/A</v>
      </c>
      <c r="Q64" s="117" t="e">
        <f t="shared" si="2"/>
        <v>#N/A</v>
      </c>
      <c r="R64" s="29" t="str">
        <f t="shared" si="3"/>
        <v>養護講師</v>
      </c>
      <c r="S64" s="94" t="str">
        <f t="shared" si="4"/>
        <v>養護講師</v>
      </c>
      <c r="T64" s="94" t="e">
        <f>VLOOKUP(S64,総務給実集計キー!$C:$I,7,0)</f>
        <v>#N/A</v>
      </c>
    </row>
    <row r="65" spans="1:20" hidden="1" outlineLevel="1">
      <c r="A65" s="93" t="str">
        <f t="shared" si="5"/>
        <v>要確認</v>
      </c>
      <c r="C65" s="111"/>
      <c r="D65" s="112"/>
      <c r="E65" s="118"/>
      <c r="F65" s="114"/>
      <c r="G65" s="115"/>
      <c r="H65" s="116"/>
      <c r="I65" s="156"/>
      <c r="J65" s="155"/>
      <c r="K65" s="63"/>
      <c r="L65" s="90">
        <f t="shared" si="1"/>
        <v>0</v>
      </c>
      <c r="M65" s="29"/>
      <c r="N65" s="29"/>
      <c r="O65" s="117">
        <f t="shared" si="0"/>
        <v>1</v>
      </c>
      <c r="P65" s="117" t="e">
        <f>VLOOKUP(R65,換算率キー!$C:$I,7,0)</f>
        <v>#N/A</v>
      </c>
      <c r="Q65" s="117" t="e">
        <f t="shared" si="2"/>
        <v>#N/A</v>
      </c>
      <c r="R65" s="29" t="str">
        <f t="shared" si="3"/>
        <v>養護講師</v>
      </c>
      <c r="S65" s="94" t="str">
        <f t="shared" si="4"/>
        <v>養護講師</v>
      </c>
      <c r="T65" s="94" t="e">
        <f>VLOOKUP(S65,総務給実集計キー!$C:$I,7,0)</f>
        <v>#N/A</v>
      </c>
    </row>
    <row r="66" spans="1:20" hidden="1" outlineLevel="1">
      <c r="A66" s="93" t="str">
        <f t="shared" si="5"/>
        <v>要確認</v>
      </c>
      <c r="C66" s="111"/>
      <c r="D66" s="112"/>
      <c r="E66" s="118"/>
      <c r="F66" s="114"/>
      <c r="G66" s="115"/>
      <c r="H66" s="116"/>
      <c r="I66" s="156"/>
      <c r="J66" s="155"/>
      <c r="K66" s="63"/>
      <c r="L66" s="90">
        <f t="shared" si="1"/>
        <v>0</v>
      </c>
      <c r="M66" s="29"/>
      <c r="N66" s="29"/>
      <c r="O66" s="117">
        <f t="shared" si="0"/>
        <v>1</v>
      </c>
      <c r="P66" s="117" t="e">
        <f>VLOOKUP(R66,換算率キー!$C:$I,7,0)</f>
        <v>#N/A</v>
      </c>
      <c r="Q66" s="117" t="e">
        <f t="shared" si="2"/>
        <v>#N/A</v>
      </c>
      <c r="R66" s="29" t="str">
        <f t="shared" si="3"/>
        <v>養護講師</v>
      </c>
      <c r="S66" s="94" t="str">
        <f t="shared" si="4"/>
        <v>養護講師</v>
      </c>
      <c r="T66" s="94" t="e">
        <f>VLOOKUP(S66,総務給実集計キー!$C:$I,7,0)</f>
        <v>#N/A</v>
      </c>
    </row>
    <row r="67" spans="1:20" hidden="1" outlineLevel="1">
      <c r="A67" s="93" t="str">
        <f t="shared" si="5"/>
        <v>要確認</v>
      </c>
      <c r="C67" s="111"/>
      <c r="D67" s="112"/>
      <c r="E67" s="118"/>
      <c r="F67" s="114"/>
      <c r="G67" s="115"/>
      <c r="H67" s="116"/>
      <c r="I67" s="156"/>
      <c r="J67" s="155"/>
      <c r="K67" s="63"/>
      <c r="L67" s="90">
        <f t="shared" si="1"/>
        <v>0</v>
      </c>
      <c r="M67" s="29"/>
      <c r="N67" s="29"/>
      <c r="O67" s="117">
        <f t="shared" si="0"/>
        <v>1</v>
      </c>
      <c r="P67" s="117" t="e">
        <f>VLOOKUP(R67,換算率キー!$C:$I,7,0)</f>
        <v>#N/A</v>
      </c>
      <c r="Q67" s="117" t="e">
        <f t="shared" si="2"/>
        <v>#N/A</v>
      </c>
      <c r="R67" s="29" t="str">
        <f t="shared" si="3"/>
        <v>養護講師</v>
      </c>
      <c r="S67" s="94" t="str">
        <f t="shared" si="4"/>
        <v>養護講師</v>
      </c>
      <c r="T67" s="94" t="e">
        <f>VLOOKUP(S67,総務給実集計キー!$C:$I,7,0)</f>
        <v>#N/A</v>
      </c>
    </row>
    <row r="68" spans="1:20" hidden="1" outlineLevel="1">
      <c r="A68" s="93" t="str">
        <f t="shared" si="5"/>
        <v>要確認</v>
      </c>
      <c r="C68" s="111"/>
      <c r="D68" s="112"/>
      <c r="E68" s="118"/>
      <c r="F68" s="114"/>
      <c r="G68" s="115"/>
      <c r="H68" s="116"/>
      <c r="I68" s="156"/>
      <c r="J68" s="155"/>
      <c r="K68" s="63"/>
      <c r="L68" s="90">
        <f t="shared" si="1"/>
        <v>0</v>
      </c>
      <c r="M68" s="29"/>
      <c r="N68" s="29"/>
      <c r="O68" s="117">
        <f t="shared" si="0"/>
        <v>1</v>
      </c>
      <c r="P68" s="117" t="e">
        <f>VLOOKUP(R68,換算率キー!$C:$I,7,0)</f>
        <v>#N/A</v>
      </c>
      <c r="Q68" s="117" t="e">
        <f t="shared" si="2"/>
        <v>#N/A</v>
      </c>
      <c r="R68" s="29" t="str">
        <f t="shared" si="3"/>
        <v>養護講師</v>
      </c>
      <c r="S68" s="94" t="str">
        <f t="shared" si="4"/>
        <v>養護講師</v>
      </c>
      <c r="T68" s="94" t="e">
        <f>VLOOKUP(S68,総務給実集計キー!$C:$I,7,0)</f>
        <v>#N/A</v>
      </c>
    </row>
    <row r="69" spans="1:20" hidden="1" outlineLevel="1">
      <c r="A69" s="93" t="str">
        <f t="shared" si="5"/>
        <v>要確認</v>
      </c>
      <c r="C69" s="111"/>
      <c r="D69" s="112"/>
      <c r="E69" s="118"/>
      <c r="F69" s="114"/>
      <c r="G69" s="115"/>
      <c r="H69" s="116"/>
      <c r="I69" s="156"/>
      <c r="J69" s="155"/>
      <c r="K69" s="63"/>
      <c r="L69" s="90">
        <f t="shared" si="1"/>
        <v>0</v>
      </c>
      <c r="M69" s="29"/>
      <c r="N69" s="29"/>
      <c r="O69" s="117">
        <f t="shared" si="0"/>
        <v>1</v>
      </c>
      <c r="P69" s="117" t="e">
        <f>VLOOKUP(R69,換算率キー!$C:$I,7,0)</f>
        <v>#N/A</v>
      </c>
      <c r="Q69" s="117" t="e">
        <f t="shared" si="2"/>
        <v>#N/A</v>
      </c>
      <c r="R69" s="29" t="str">
        <f t="shared" si="3"/>
        <v>養護講師</v>
      </c>
      <c r="S69" s="94" t="str">
        <f t="shared" si="4"/>
        <v>養護講師</v>
      </c>
      <c r="T69" s="94" t="e">
        <f>VLOOKUP(S69,総務給実集計キー!$C:$I,7,0)</f>
        <v>#N/A</v>
      </c>
    </row>
    <row r="70" spans="1:20" hidden="1" outlineLevel="1">
      <c r="A70" s="93" t="str">
        <f t="shared" si="5"/>
        <v>要確認</v>
      </c>
      <c r="C70" s="111"/>
      <c r="D70" s="112"/>
      <c r="E70" s="118"/>
      <c r="F70" s="114"/>
      <c r="G70" s="115"/>
      <c r="H70" s="116"/>
      <c r="I70" s="156"/>
      <c r="J70" s="155"/>
      <c r="K70" s="63"/>
      <c r="L70" s="90">
        <f t="shared" si="1"/>
        <v>0</v>
      </c>
      <c r="M70" s="29"/>
      <c r="N70" s="29"/>
      <c r="O70" s="117">
        <f t="shared" si="0"/>
        <v>1</v>
      </c>
      <c r="P70" s="117" t="e">
        <f>VLOOKUP(R70,換算率キー!$C:$I,7,0)</f>
        <v>#N/A</v>
      </c>
      <c r="Q70" s="117" t="e">
        <f t="shared" si="2"/>
        <v>#N/A</v>
      </c>
      <c r="R70" s="29" t="str">
        <f t="shared" si="3"/>
        <v>養護講師</v>
      </c>
      <c r="S70" s="94" t="str">
        <f t="shared" si="4"/>
        <v>養護講師</v>
      </c>
      <c r="T70" s="94" t="e">
        <f>VLOOKUP(S70,総務給実集計キー!$C:$I,7,0)</f>
        <v>#N/A</v>
      </c>
    </row>
    <row r="71" spans="1:20" hidden="1" outlineLevel="1">
      <c r="A71" s="93" t="str">
        <f t="shared" si="5"/>
        <v>要確認</v>
      </c>
      <c r="C71" s="111"/>
      <c r="D71" s="112"/>
      <c r="E71" s="118"/>
      <c r="F71" s="114"/>
      <c r="G71" s="115"/>
      <c r="H71" s="116"/>
      <c r="I71" s="156"/>
      <c r="J71" s="155"/>
      <c r="K71" s="63"/>
      <c r="L71" s="90">
        <f t="shared" si="1"/>
        <v>0</v>
      </c>
      <c r="M71" s="29"/>
      <c r="N71" s="29"/>
      <c r="O71" s="117">
        <f t="shared" si="0"/>
        <v>1</v>
      </c>
      <c r="P71" s="117" t="e">
        <f>VLOOKUP(R71,換算率キー!$C:$I,7,0)</f>
        <v>#N/A</v>
      </c>
      <c r="Q71" s="117" t="e">
        <f t="shared" si="2"/>
        <v>#N/A</v>
      </c>
      <c r="R71" s="29" t="str">
        <f t="shared" si="3"/>
        <v>養護講師</v>
      </c>
      <c r="S71" s="94" t="str">
        <f t="shared" si="4"/>
        <v>養護講師</v>
      </c>
      <c r="T71" s="94" t="e">
        <f>VLOOKUP(S71,総務給実集計キー!$C:$I,7,0)</f>
        <v>#N/A</v>
      </c>
    </row>
    <row r="72" spans="1:20" hidden="1" outlineLevel="1">
      <c r="A72" s="93" t="str">
        <f t="shared" si="5"/>
        <v>要確認</v>
      </c>
      <c r="C72" s="111"/>
      <c r="D72" s="112"/>
      <c r="E72" s="118"/>
      <c r="F72" s="114"/>
      <c r="G72" s="115"/>
      <c r="H72" s="116"/>
      <c r="I72" s="156"/>
      <c r="J72" s="155"/>
      <c r="K72" s="63"/>
      <c r="L72" s="90">
        <f t="shared" si="1"/>
        <v>0</v>
      </c>
      <c r="M72" s="29"/>
      <c r="N72" s="29"/>
      <c r="O72" s="117">
        <f t="shared" si="0"/>
        <v>1</v>
      </c>
      <c r="P72" s="117" t="e">
        <f>VLOOKUP(R72,換算率キー!$C:$I,7,0)</f>
        <v>#N/A</v>
      </c>
      <c r="Q72" s="117" t="e">
        <f t="shared" si="2"/>
        <v>#N/A</v>
      </c>
      <c r="R72" s="29" t="str">
        <f t="shared" si="3"/>
        <v>養護講師</v>
      </c>
      <c r="S72" s="94" t="str">
        <f t="shared" si="4"/>
        <v>養護講師</v>
      </c>
      <c r="T72" s="94" t="e">
        <f>VLOOKUP(S72,総務給実集計キー!$C:$I,7,0)</f>
        <v>#N/A</v>
      </c>
    </row>
    <row r="73" spans="1:20" hidden="1" outlineLevel="1">
      <c r="A73" s="93" t="str">
        <f t="shared" si="5"/>
        <v>要確認</v>
      </c>
      <c r="C73" s="111"/>
      <c r="D73" s="112"/>
      <c r="E73" s="118"/>
      <c r="F73" s="114"/>
      <c r="G73" s="115"/>
      <c r="H73" s="116"/>
      <c r="I73" s="156"/>
      <c r="J73" s="155"/>
      <c r="K73" s="63"/>
      <c r="L73" s="90">
        <f t="shared" si="1"/>
        <v>0</v>
      </c>
      <c r="M73" s="29"/>
      <c r="N73" s="29"/>
      <c r="O73" s="117">
        <f t="shared" si="0"/>
        <v>1</v>
      </c>
      <c r="P73" s="117" t="e">
        <f>VLOOKUP(R73,換算率キー!$C:$I,7,0)</f>
        <v>#N/A</v>
      </c>
      <c r="Q73" s="117" t="e">
        <f t="shared" si="2"/>
        <v>#N/A</v>
      </c>
      <c r="R73" s="29" t="str">
        <f t="shared" si="3"/>
        <v>養護講師</v>
      </c>
      <c r="S73" s="94" t="str">
        <f t="shared" si="4"/>
        <v>養護講師</v>
      </c>
      <c r="T73" s="94" t="e">
        <f>VLOOKUP(S73,総務給実集計キー!$C:$I,7,0)</f>
        <v>#N/A</v>
      </c>
    </row>
    <row r="74" spans="1:20" hidden="1" outlineLevel="1">
      <c r="A74" s="93" t="str">
        <f t="shared" si="5"/>
        <v>要確認</v>
      </c>
      <c r="C74" s="111"/>
      <c r="D74" s="112"/>
      <c r="E74" s="118"/>
      <c r="F74" s="114"/>
      <c r="G74" s="115"/>
      <c r="H74" s="116"/>
      <c r="I74" s="156"/>
      <c r="J74" s="155"/>
      <c r="K74" s="63"/>
      <c r="L74" s="90">
        <f t="shared" si="1"/>
        <v>0</v>
      </c>
      <c r="M74" s="29"/>
      <c r="N74" s="29"/>
      <c r="O74" s="117">
        <f t="shared" si="0"/>
        <v>1</v>
      </c>
      <c r="P74" s="117" t="e">
        <f>VLOOKUP(R74,換算率キー!$C:$I,7,0)</f>
        <v>#N/A</v>
      </c>
      <c r="Q74" s="117" t="e">
        <f t="shared" si="2"/>
        <v>#N/A</v>
      </c>
      <c r="R74" s="29" t="str">
        <f t="shared" si="3"/>
        <v>養護講師</v>
      </c>
      <c r="S74" s="94" t="str">
        <f t="shared" si="4"/>
        <v>養護講師</v>
      </c>
      <c r="T74" s="94" t="e">
        <f>VLOOKUP(S74,総務給実集計キー!$C:$I,7,0)</f>
        <v>#N/A</v>
      </c>
    </row>
    <row r="75" spans="1:20" hidden="1" outlineLevel="1">
      <c r="A75" s="93" t="str">
        <f t="shared" si="5"/>
        <v>要確認</v>
      </c>
      <c r="C75" s="111"/>
      <c r="D75" s="112"/>
      <c r="E75" s="118"/>
      <c r="F75" s="114"/>
      <c r="G75" s="115"/>
      <c r="H75" s="116"/>
      <c r="I75" s="156"/>
      <c r="J75" s="155"/>
      <c r="K75" s="63"/>
      <c r="L75" s="90">
        <f t="shared" si="1"/>
        <v>0</v>
      </c>
      <c r="M75" s="29"/>
      <c r="N75" s="29"/>
      <c r="O75" s="117">
        <f t="shared" si="0"/>
        <v>1</v>
      </c>
      <c r="P75" s="117" t="e">
        <f>VLOOKUP(R75,換算率キー!$C:$I,7,0)</f>
        <v>#N/A</v>
      </c>
      <c r="Q75" s="117" t="e">
        <f t="shared" si="2"/>
        <v>#N/A</v>
      </c>
      <c r="R75" s="29" t="str">
        <f t="shared" si="3"/>
        <v>養護講師</v>
      </c>
      <c r="S75" s="94" t="str">
        <f t="shared" si="4"/>
        <v>養護講師</v>
      </c>
      <c r="T75" s="94" t="e">
        <f>VLOOKUP(S75,総務給実集計キー!$C:$I,7,0)</f>
        <v>#N/A</v>
      </c>
    </row>
    <row r="76" spans="1:20" hidden="1" outlineLevel="1">
      <c r="A76" s="93" t="str">
        <f t="shared" si="5"/>
        <v>要確認</v>
      </c>
      <c r="C76" s="111"/>
      <c r="D76" s="112"/>
      <c r="E76" s="118"/>
      <c r="F76" s="114"/>
      <c r="G76" s="115"/>
      <c r="H76" s="116"/>
      <c r="I76" s="156"/>
      <c r="J76" s="155"/>
      <c r="K76" s="63"/>
      <c r="L76" s="90">
        <f t="shared" si="1"/>
        <v>0</v>
      </c>
      <c r="M76" s="29"/>
      <c r="N76" s="29"/>
      <c r="O76" s="117">
        <f t="shared" si="0"/>
        <v>1</v>
      </c>
      <c r="P76" s="117" t="e">
        <f>VLOOKUP(R76,換算率キー!$C:$I,7,0)</f>
        <v>#N/A</v>
      </c>
      <c r="Q76" s="117" t="e">
        <f t="shared" si="2"/>
        <v>#N/A</v>
      </c>
      <c r="R76" s="29" t="str">
        <f t="shared" si="3"/>
        <v>養護講師</v>
      </c>
      <c r="S76" s="94" t="str">
        <f t="shared" si="4"/>
        <v>養護講師</v>
      </c>
      <c r="T76" s="94" t="e">
        <f>VLOOKUP(S76,総務給実集計キー!$C:$I,7,0)</f>
        <v>#N/A</v>
      </c>
    </row>
    <row r="77" spans="1:20" hidden="1" outlineLevel="1">
      <c r="A77" s="93" t="str">
        <f t="shared" si="5"/>
        <v>要確認</v>
      </c>
      <c r="C77" s="111"/>
      <c r="D77" s="112"/>
      <c r="E77" s="118"/>
      <c r="F77" s="114"/>
      <c r="G77" s="115"/>
      <c r="H77" s="116"/>
      <c r="I77" s="156"/>
      <c r="J77" s="155"/>
      <c r="K77" s="63"/>
      <c r="L77" s="90">
        <f t="shared" si="1"/>
        <v>0</v>
      </c>
      <c r="M77" s="29"/>
      <c r="N77" s="29"/>
      <c r="O77" s="117">
        <f t="shared" si="0"/>
        <v>1</v>
      </c>
      <c r="P77" s="117" t="e">
        <f>VLOOKUP(R77,換算率キー!$C:$I,7,0)</f>
        <v>#N/A</v>
      </c>
      <c r="Q77" s="117" t="e">
        <f t="shared" si="2"/>
        <v>#N/A</v>
      </c>
      <c r="R77" s="29" t="str">
        <f t="shared" si="3"/>
        <v>養護講師</v>
      </c>
      <c r="S77" s="94" t="str">
        <f t="shared" si="4"/>
        <v>養護講師</v>
      </c>
      <c r="T77" s="94" t="e">
        <f>VLOOKUP(S77,総務給実集計キー!$C:$I,7,0)</f>
        <v>#N/A</v>
      </c>
    </row>
    <row r="78" spans="1:20" hidden="1" outlineLevel="1">
      <c r="A78" s="93" t="str">
        <f t="shared" si="5"/>
        <v>要確認</v>
      </c>
      <c r="C78" s="111"/>
      <c r="D78" s="112"/>
      <c r="E78" s="118"/>
      <c r="F78" s="114"/>
      <c r="G78" s="115"/>
      <c r="H78" s="116"/>
      <c r="I78" s="156"/>
      <c r="J78" s="155"/>
      <c r="K78" s="63"/>
      <c r="L78" s="90">
        <f t="shared" si="1"/>
        <v>0</v>
      </c>
      <c r="M78" s="29"/>
      <c r="N78" s="29"/>
      <c r="O78" s="117">
        <f t="shared" ref="O78:O83" si="6">DATEDIF(C78,D78,"m")+1</f>
        <v>1</v>
      </c>
      <c r="P78" s="117" t="e">
        <f>VLOOKUP(R78,換算率キー!$C:$I,7,0)</f>
        <v>#N/A</v>
      </c>
      <c r="Q78" s="117" t="e">
        <f t="shared" si="2"/>
        <v>#N/A</v>
      </c>
      <c r="R78" s="29" t="str">
        <f t="shared" si="3"/>
        <v>養護講師</v>
      </c>
      <c r="S78" s="94" t="str">
        <f t="shared" si="4"/>
        <v>養護講師</v>
      </c>
      <c r="T78" s="94" t="e">
        <f>VLOOKUP(S78,総務給実集計キー!$C:$I,7,0)</f>
        <v>#N/A</v>
      </c>
    </row>
    <row r="79" spans="1:20" hidden="1" outlineLevel="1">
      <c r="A79" s="93" t="str">
        <f t="shared" si="5"/>
        <v>要確認</v>
      </c>
      <c r="C79" s="111"/>
      <c r="D79" s="112"/>
      <c r="E79" s="118"/>
      <c r="F79" s="114"/>
      <c r="G79" s="115"/>
      <c r="H79" s="116"/>
      <c r="I79" s="156"/>
      <c r="J79" s="155"/>
      <c r="K79" s="63"/>
      <c r="L79" s="90">
        <f t="shared" ref="L79:L83" si="7">J79*K79</f>
        <v>0</v>
      </c>
      <c r="M79" s="29"/>
      <c r="N79" s="29"/>
      <c r="O79" s="117">
        <f t="shared" si="6"/>
        <v>1</v>
      </c>
      <c r="P79" s="117" t="e">
        <f>VLOOKUP(R79,換算率キー!$C:$I,7,0)</f>
        <v>#N/A</v>
      </c>
      <c r="Q79" s="117" t="e">
        <f t="shared" si="2"/>
        <v>#N/A</v>
      </c>
      <c r="R79" s="29" t="str">
        <f t="shared" ref="R79:R83" si="8">$D$2&amp;F79&amp;G79&amp;H79&amp;I79</f>
        <v>養護講師</v>
      </c>
      <c r="S79" s="94" t="str">
        <f t="shared" ref="S79:S83" si="9">$D$2&amp;F79&amp;G79&amp;I79&amp;K79</f>
        <v>養護講師</v>
      </c>
      <c r="T79" s="94" t="e">
        <f>VLOOKUP(S79,総務給実集計キー!$C:$I,7,0)</f>
        <v>#N/A</v>
      </c>
    </row>
    <row r="80" spans="1:20" hidden="1" outlineLevel="1">
      <c r="A80" s="93" t="str">
        <f t="shared" ref="A80:A83" si="10">IF(AND(C80-D79&gt;=1,D80-D79&gt;=1),"","要確認")</f>
        <v>要確認</v>
      </c>
      <c r="C80" s="111"/>
      <c r="D80" s="112"/>
      <c r="E80" s="118"/>
      <c r="F80" s="114"/>
      <c r="G80" s="115"/>
      <c r="H80" s="116"/>
      <c r="I80" s="156"/>
      <c r="J80" s="155"/>
      <c r="K80" s="63"/>
      <c r="L80" s="90">
        <f t="shared" si="7"/>
        <v>0</v>
      </c>
      <c r="M80" s="29"/>
      <c r="N80" s="29"/>
      <c r="O80" s="117">
        <f t="shared" si="6"/>
        <v>1</v>
      </c>
      <c r="P80" s="117" t="e">
        <f>VLOOKUP(R80,換算率キー!$C:$I,7,0)</f>
        <v>#N/A</v>
      </c>
      <c r="Q80" s="117" t="e">
        <f t="shared" si="2"/>
        <v>#N/A</v>
      </c>
      <c r="R80" s="29" t="str">
        <f t="shared" si="8"/>
        <v>養護講師</v>
      </c>
      <c r="S80" s="94" t="str">
        <f t="shared" si="9"/>
        <v>養護講師</v>
      </c>
      <c r="T80" s="94" t="e">
        <f>VLOOKUP(S80,総務給実集計キー!$C:$I,7,0)</f>
        <v>#N/A</v>
      </c>
    </row>
    <row r="81" spans="1:20" hidden="1" outlineLevel="1">
      <c r="A81" s="93" t="str">
        <f t="shared" si="10"/>
        <v>要確認</v>
      </c>
      <c r="C81" s="111"/>
      <c r="D81" s="112"/>
      <c r="E81" s="118"/>
      <c r="F81" s="114"/>
      <c r="G81" s="115"/>
      <c r="H81" s="116"/>
      <c r="I81" s="156"/>
      <c r="J81" s="155"/>
      <c r="K81" s="63"/>
      <c r="L81" s="90">
        <f t="shared" si="7"/>
        <v>0</v>
      </c>
      <c r="M81" s="29"/>
      <c r="N81" s="29"/>
      <c r="O81" s="117">
        <f t="shared" si="6"/>
        <v>1</v>
      </c>
      <c r="P81" s="117" t="e">
        <f>VLOOKUP(R81,換算率キー!$C:$I,7,0)</f>
        <v>#N/A</v>
      </c>
      <c r="Q81" s="117" t="e">
        <f t="shared" si="2"/>
        <v>#N/A</v>
      </c>
      <c r="R81" s="29" t="str">
        <f t="shared" si="8"/>
        <v>養護講師</v>
      </c>
      <c r="S81" s="94" t="str">
        <f t="shared" si="9"/>
        <v>養護講師</v>
      </c>
      <c r="T81" s="94" t="e">
        <f>VLOOKUP(S81,総務給実集計キー!$C:$I,7,0)</f>
        <v>#N/A</v>
      </c>
    </row>
    <row r="82" spans="1:20" hidden="1" outlineLevel="1">
      <c r="A82" s="93" t="str">
        <f t="shared" si="10"/>
        <v>要確認</v>
      </c>
      <c r="C82" s="111"/>
      <c r="D82" s="112"/>
      <c r="E82" s="118"/>
      <c r="F82" s="114"/>
      <c r="G82" s="115"/>
      <c r="H82" s="116"/>
      <c r="I82" s="156"/>
      <c r="J82" s="155"/>
      <c r="K82" s="63"/>
      <c r="L82" s="90">
        <f t="shared" si="7"/>
        <v>0</v>
      </c>
      <c r="M82" s="29"/>
      <c r="N82" s="29"/>
      <c r="O82" s="117">
        <f t="shared" si="6"/>
        <v>1</v>
      </c>
      <c r="P82" s="117" t="e">
        <f>VLOOKUP(R82,換算率キー!$C:$I,7,0)</f>
        <v>#N/A</v>
      </c>
      <c r="Q82" s="117" t="e">
        <f t="shared" si="2"/>
        <v>#N/A</v>
      </c>
      <c r="R82" s="29" t="str">
        <f t="shared" si="8"/>
        <v>養護講師</v>
      </c>
      <c r="S82" s="94" t="str">
        <f t="shared" si="9"/>
        <v>養護講師</v>
      </c>
      <c r="T82" s="94" t="e">
        <f>VLOOKUP(S82,総務給実集計キー!$C:$I,7,0)</f>
        <v>#N/A</v>
      </c>
    </row>
    <row r="83" spans="1:20" ht="18" customHeight="1" collapsed="1" thickBot="1">
      <c r="A83" s="93" t="str">
        <f t="shared" si="10"/>
        <v>要確認</v>
      </c>
      <c r="C83" s="119"/>
      <c r="D83" s="120"/>
      <c r="E83" s="121"/>
      <c r="F83" s="122"/>
      <c r="G83" s="123"/>
      <c r="H83" s="124"/>
      <c r="I83" s="158"/>
      <c r="J83" s="155"/>
      <c r="K83" s="63"/>
      <c r="L83" s="90">
        <f t="shared" si="7"/>
        <v>0</v>
      </c>
      <c r="M83" s="29"/>
      <c r="N83" s="29"/>
      <c r="O83" s="117">
        <f t="shared" si="6"/>
        <v>1</v>
      </c>
      <c r="P83" s="117" t="e">
        <f>VLOOKUP(R83,換算率キー!$C:$I,7,0)</f>
        <v>#N/A</v>
      </c>
      <c r="Q83" s="117" t="e">
        <f t="shared" si="2"/>
        <v>#N/A</v>
      </c>
      <c r="R83" s="29" t="str">
        <f t="shared" si="8"/>
        <v>養護講師</v>
      </c>
      <c r="S83" s="94" t="str">
        <f t="shared" si="9"/>
        <v>養護講師</v>
      </c>
      <c r="T83" s="94" t="e">
        <f>VLOOKUP(S83,総務給実集計キー!$C:$I,7,0)</f>
        <v>#N/A</v>
      </c>
    </row>
    <row r="84" spans="1:20" ht="24.75" thickTop="1">
      <c r="J84" s="125">
        <f>SUM(J14:J83)</f>
        <v>0</v>
      </c>
      <c r="K84" s="126"/>
      <c r="L84" s="127">
        <f>SUM(L14:L83)</f>
        <v>0</v>
      </c>
      <c r="M84" s="126"/>
      <c r="N84" s="126"/>
      <c r="O84" s="127"/>
      <c r="P84" s="126"/>
      <c r="Q84" s="127"/>
    </row>
    <row r="86" spans="1:20" ht="26.25" hidden="1" customHeight="1">
      <c r="C86" s="33" t="s">
        <v>1</v>
      </c>
      <c r="D86" s="34" t="s">
        <v>2</v>
      </c>
      <c r="E86" s="33" t="s">
        <v>3</v>
      </c>
      <c r="F86" s="35"/>
      <c r="G86" s="38"/>
      <c r="I86" s="128"/>
      <c r="J86" s="39"/>
    </row>
    <row r="87" spans="1:20" ht="26.25" hidden="1" customHeight="1">
      <c r="C87" s="148"/>
      <c r="D87" s="85" t="s">
        <v>112</v>
      </c>
      <c r="E87" s="49">
        <f>VLOOKUP($D$2,給与決定キー!$A$2:$B$12,2,0)</f>
        <v>0</v>
      </c>
      <c r="F87" s="49" t="e">
        <f>VLOOKUP($D$2&amp;$D$87&amp;$E$87,給与決定キー!$E:$J,5,0)</f>
        <v>#N/A</v>
      </c>
      <c r="G87" s="50" t="e">
        <f>IF(VLOOKUP(D2&amp;D87&amp;E87,給与決定キー!E:J,6,0)+L93&gt;=VLOOKUP(E87&amp;F87,給与決定キー!L2:O10,4,0),VLOOKUP(E87&amp;F87,給与決定キー!L:O,4,0),VLOOKUP(D2&amp;D87&amp;E87,給与決定キー!E:J,6,0)+L93)</f>
        <v>#N/A</v>
      </c>
      <c r="I87" s="128"/>
      <c r="J87" s="39"/>
      <c r="L87" s="128"/>
      <c r="M87" s="128"/>
      <c r="N87" s="128"/>
    </row>
    <row r="88" spans="1:20" ht="26.25" hidden="1" customHeight="1">
      <c r="C88" s="41"/>
      <c r="D88" s="34" t="s">
        <v>7</v>
      </c>
      <c r="E88" s="33" t="s">
        <v>8</v>
      </c>
      <c r="F88" s="33" t="s">
        <v>9</v>
      </c>
      <c r="G88" s="34" t="s">
        <v>10</v>
      </c>
      <c r="I88" s="39"/>
      <c r="L88" s="128"/>
      <c r="M88" s="39"/>
      <c r="N88" s="39"/>
    </row>
    <row r="89" spans="1:20" ht="26.25" hidden="1" customHeight="1"/>
    <row r="90" spans="1:20" ht="26.25" hidden="1" customHeight="1">
      <c r="C90" s="33" t="s">
        <v>4</v>
      </c>
      <c r="D90" s="34" t="s">
        <v>5</v>
      </c>
      <c r="E90" s="42" t="s">
        <v>82</v>
      </c>
      <c r="F90" s="36" t="s">
        <v>121</v>
      </c>
      <c r="G90" s="37" t="s">
        <v>122</v>
      </c>
      <c r="H90" s="38" t="s">
        <v>84</v>
      </c>
      <c r="I90" s="34" t="s">
        <v>6</v>
      </c>
      <c r="K90" s="129" t="s">
        <v>88</v>
      </c>
      <c r="L90" s="130">
        <f>TRUNC(I91/12)</f>
        <v>0</v>
      </c>
      <c r="M90" s="129" t="s">
        <v>89</v>
      </c>
    </row>
    <row r="91" spans="1:20" ht="26.25" hidden="1" customHeight="1">
      <c r="C91" s="51">
        <f>J84</f>
        <v>0</v>
      </c>
      <c r="D91" s="51">
        <f>ROUNDUP(L84,0)</f>
        <v>0</v>
      </c>
      <c r="E91" s="131">
        <f>IF(D91&gt;84,84,D91)</f>
        <v>0</v>
      </c>
      <c r="F91" s="57">
        <v>1</v>
      </c>
      <c r="G91" s="58">
        <v>1</v>
      </c>
      <c r="H91" s="52">
        <f>TRUNC(E91*F91/G91)</f>
        <v>0</v>
      </c>
      <c r="I91" s="51">
        <f>SUM(H91:H94)</f>
        <v>0</v>
      </c>
      <c r="K91" s="129" t="s">
        <v>90</v>
      </c>
      <c r="L91" s="130">
        <f>(TRUNC(I91-L90*12))</f>
        <v>0</v>
      </c>
      <c r="M91" s="129" t="s">
        <v>91</v>
      </c>
    </row>
    <row r="92" spans="1:20" ht="26.25" hidden="1" customHeight="1">
      <c r="E92" s="132">
        <f>IF(D91&gt;120,36,D91-E91)</f>
        <v>0</v>
      </c>
      <c r="F92" s="59">
        <v>4</v>
      </c>
      <c r="G92" s="60">
        <v>5</v>
      </c>
      <c r="H92" s="53">
        <f>TRUNC(E92*F92/G92)</f>
        <v>0</v>
      </c>
      <c r="I92" s="128"/>
      <c r="K92" s="129" t="s">
        <v>92</v>
      </c>
      <c r="L92" s="130">
        <f>IF(TRUNC(L91/3)&gt;2,TRUNC(L91/3),0)</f>
        <v>0</v>
      </c>
      <c r="M92" s="129" t="s">
        <v>93</v>
      </c>
      <c r="N92" s="133" t="str">
        <f>IF(L92&gt;2,"初任給に加算","なし")</f>
        <v>なし</v>
      </c>
    </row>
    <row r="93" spans="1:20" ht="26.25" hidden="1" customHeight="1">
      <c r="E93" s="134">
        <f>IF(D91&gt;120,(D91-E91-E92),0)</f>
        <v>0</v>
      </c>
      <c r="F93" s="61">
        <v>2</v>
      </c>
      <c r="G93" s="62">
        <v>3</v>
      </c>
      <c r="H93" s="54">
        <f>TRUNC(E93*F93/G93)</f>
        <v>0</v>
      </c>
      <c r="I93" s="128"/>
      <c r="K93" s="129" t="s">
        <v>94</v>
      </c>
      <c r="L93" s="130">
        <f>L90*4+L92</f>
        <v>0</v>
      </c>
      <c r="M93" s="129" t="s">
        <v>93</v>
      </c>
    </row>
    <row r="94" spans="1:20" ht="26.25" hidden="1" customHeight="1">
      <c r="E94" s="135" t="s">
        <v>83</v>
      </c>
      <c r="F94" s="35"/>
      <c r="G94" s="35"/>
      <c r="H94" s="56">
        <f>IF(D87="大専",6,0)</f>
        <v>0</v>
      </c>
    </row>
    <row r="95" spans="1:20" ht="26.25" hidden="1" customHeight="1"/>
    <row r="96" spans="1:20" ht="26.25" hidden="1" customHeight="1">
      <c r="C96" s="64" t="s">
        <v>133</v>
      </c>
      <c r="F96" s="39"/>
    </row>
    <row r="97" spans="3:13" ht="26.25" hidden="1" customHeight="1">
      <c r="C97" s="64" t="s">
        <v>124</v>
      </c>
      <c r="E97" s="128"/>
      <c r="F97" s="39"/>
    </row>
    <row r="98" spans="3:13" ht="26.25" hidden="1" customHeight="1">
      <c r="C98" s="40" t="s">
        <v>156</v>
      </c>
      <c r="D98" s="136" t="s">
        <v>125</v>
      </c>
      <c r="E98" s="137"/>
      <c r="F98" s="33" t="s">
        <v>126</v>
      </c>
      <c r="G98" s="137"/>
      <c r="H98" s="136" t="s">
        <v>127</v>
      </c>
      <c r="I98" s="137"/>
      <c r="J98" s="136" t="s">
        <v>128</v>
      </c>
      <c r="K98" s="138"/>
      <c r="L98" s="138"/>
      <c r="M98" s="137"/>
    </row>
    <row r="99" spans="3:13" ht="26.25" hidden="1" customHeight="1">
      <c r="C99" s="139"/>
      <c r="D99" s="98" t="s">
        <v>157</v>
      </c>
      <c r="E99" s="98" t="s">
        <v>158</v>
      </c>
      <c r="F99" s="34" t="s">
        <v>157</v>
      </c>
      <c r="G99" s="98" t="s">
        <v>158</v>
      </c>
      <c r="H99" s="98" t="s">
        <v>129</v>
      </c>
      <c r="I99" s="98" t="s">
        <v>130</v>
      </c>
      <c r="J99" s="98" t="s">
        <v>159</v>
      </c>
      <c r="K99" s="98" t="s">
        <v>131</v>
      </c>
      <c r="L99" s="98" t="s">
        <v>132</v>
      </c>
      <c r="M99" s="98" t="s">
        <v>160</v>
      </c>
    </row>
    <row r="100" spans="3:13" ht="26.25" hidden="1" customHeight="1">
      <c r="C100" s="140">
        <f>SUMIF($T:$T,"本県",$J:$J)</f>
        <v>0</v>
      </c>
      <c r="D100" s="140">
        <f>SUMIF($T:$T,"他官庁同種",$J:$J)</f>
        <v>0</v>
      </c>
      <c r="E100" s="140">
        <f>SUMIF($T:$T,"他官庁異種",$J:$J)</f>
        <v>0</v>
      </c>
      <c r="F100" s="140">
        <f>SUMIF($T:$T,"民間同種",$J:$J)</f>
        <v>0</v>
      </c>
      <c r="G100" s="140">
        <f>SUMIF($T:$T,"民間異種",$J:$J)</f>
        <v>0</v>
      </c>
      <c r="H100" s="141"/>
      <c r="I100" s="141"/>
      <c r="J100" s="140">
        <f>SUMIF($T:$T,"その他Ａ",$J:$J)</f>
        <v>0</v>
      </c>
      <c r="K100" s="141"/>
      <c r="L100" s="141"/>
      <c r="M100" s="140">
        <f>SUMIF($T:$T,"その他Ｄ",$J:$J)</f>
        <v>0</v>
      </c>
    </row>
    <row r="101" spans="3:13" ht="7.5" hidden="1" customHeight="1"/>
  </sheetData>
  <sheetProtection selectLockedCells="1"/>
  <autoFilter ref="A13:L13" xr:uid="{6B5BEDDB-6503-44BC-9CD0-A3EDFBB295F1}"/>
  <phoneticPr fontId="4"/>
  <conditionalFormatting sqref="H14:H83">
    <cfRule type="expression" dxfId="30" priority="1">
      <formula>$D$2="司書"</formula>
    </cfRule>
    <cfRule type="expression" dxfId="29" priority="2">
      <formula>$D$2="栄養職員"</formula>
    </cfRule>
    <cfRule type="expression" dxfId="28" priority="11">
      <formula>$D$2="学校事務"</formula>
    </cfRule>
    <cfRule type="expression" dxfId="27" priority="12">
      <formula>$D$2="栄養講師"</formula>
    </cfRule>
    <cfRule type="expression" dxfId="26" priority="13">
      <formula>$D$2="養護講師"</formula>
    </cfRule>
  </conditionalFormatting>
  <conditionalFormatting sqref="I14:I83">
    <cfRule type="expression" dxfId="25" priority="10">
      <formula>OR(F14="国公立・私立教員",F14="教員以外の公務員")</formula>
    </cfRule>
  </conditionalFormatting>
  <conditionalFormatting sqref="I59:I70">
    <cfRule type="expression" dxfId="24" priority="9">
      <formula>OR(F59="国公立・私立教員",F59="公務員")</formula>
    </cfRule>
  </conditionalFormatting>
  <conditionalFormatting sqref="I47:I58">
    <cfRule type="expression" dxfId="23" priority="8">
      <formula>OR(F47="国公立・私立教員",F47="公務員")</formula>
    </cfRule>
  </conditionalFormatting>
  <conditionalFormatting sqref="I35:I46">
    <cfRule type="expression" dxfId="22" priority="7">
      <formula>OR(F35="国公立・私立教員",F35="公務員")</formula>
    </cfRule>
  </conditionalFormatting>
  <conditionalFormatting sqref="I29:I34">
    <cfRule type="expression" dxfId="21" priority="6">
      <formula>OR(F29="国公立・私立教員",F29="公務員")</formula>
    </cfRule>
  </conditionalFormatting>
  <conditionalFormatting sqref="I25:I28">
    <cfRule type="expression" dxfId="20" priority="5">
      <formula>OR(F25="国公立・私立教員",F25="公務員")</formula>
    </cfRule>
  </conditionalFormatting>
  <conditionalFormatting sqref="I19:I24">
    <cfRule type="expression" dxfId="19" priority="4">
      <formula>OR(F19="国公立・私立教員",F19="公務員")</formula>
    </cfRule>
  </conditionalFormatting>
  <conditionalFormatting sqref="D10">
    <cfRule type="expression" dxfId="18" priority="3">
      <formula>$D$2="学校事務"</formula>
    </cfRule>
  </conditionalFormatting>
  <dataValidations count="9">
    <dataValidation type="list" allowBlank="1" showInputMessage="1" showErrorMessage="1" sqref="C87" xr:uid="{39846D83-5292-4DF5-B18C-42C42BF670B4}">
      <formula1>採用区分</formula1>
    </dataValidation>
    <dataValidation type="list" allowBlank="1" showInputMessage="1" showErrorMessage="1" sqref="I14:I83" xr:uid="{517A8D25-966C-4BBF-8A01-5CDC3A11CEA1}">
      <formula1>給与負担区分</formula1>
    </dataValidation>
    <dataValidation type="whole" allowBlank="1" showInputMessage="1" showErrorMessage="1" error="事前に通知した職員番号を入力してください。受験番号は入力できません。" sqref="D3" xr:uid="{C0341B56-0B3D-4D6D-B83D-3A3A21702AA4}">
      <formula1>332000</formula1>
      <formula2>338000</formula2>
    </dataValidation>
    <dataValidation type="list" allowBlank="1" showInputMessage="1" showErrorMessage="1" sqref="D6" xr:uid="{35053C9C-39A2-4DE3-91E4-03AA64D59B6B}">
      <formula1>性別</formula1>
    </dataValidation>
    <dataValidation type="list" allowBlank="1" showInputMessage="1" showErrorMessage="1" sqref="D2" xr:uid="{CB4715C3-3550-4A10-9354-36A609B8FCBF}">
      <formula1>任用種別</formula1>
    </dataValidation>
    <dataValidation type="list" allowBlank="1" showInputMessage="1" showErrorMessage="1" sqref="G14:G83" xr:uid="{F3E2BEC0-8BFF-4239-9D8A-9E308C650638}">
      <formula1>INDIRECT(F14)</formula1>
    </dataValidation>
    <dataValidation type="list" allowBlank="1" showInputMessage="1" showErrorMessage="1" sqref="H14:H83" xr:uid="{93446DA6-32DA-47FE-8174-8A0F58ED5B53}">
      <formula1>INDIRECT($D$2)</formula1>
    </dataValidation>
    <dataValidation type="date" allowBlank="1" showInputMessage="1" showErrorMessage="1" sqref="C14:D83 D5 D9" xr:uid="{19149585-45A5-43E5-B0C4-658CF52CDE95}">
      <formula1>1</formula1>
      <formula2>73050</formula2>
    </dataValidation>
    <dataValidation type="list" allowBlank="1" showInputMessage="1" showErrorMessage="1" sqref="F14:F83" xr:uid="{71D4D67A-3106-418D-860C-CD5E080CF40C}">
      <formula1>経歴区分</formula1>
    </dataValidation>
  </dataValidations>
  <printOptions horizontalCentered="1"/>
  <pageMargins left="0.31496062992125984" right="0.31496062992125984" top="0.35433070866141736" bottom="0.35433070866141736" header="0.31496062992125984" footer="0.31496062992125984"/>
  <pageSetup paperSize="9" scale="75" fitToHeight="0" orientation="landscape" cellComments="asDisplayed"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27622F0-EF56-4FEA-A7D0-47B94D36D2C4}">
          <x14:formula1>
            <xm:f>プルダウン!$L$2:$L$9</xm:f>
          </x14:formula1>
          <xm:sqref>D87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F09B3-CDF1-4F06-B3E9-D60665B3990B}">
  <dimension ref="A1:L12"/>
  <sheetViews>
    <sheetView view="pageBreakPreview" zoomScaleNormal="100" zoomScaleSheetLayoutView="100" workbookViewId="0">
      <selection activeCell="H12" sqref="H12"/>
    </sheetView>
  </sheetViews>
  <sheetFormatPr defaultColWidth="9" defaultRowHeight="13.5"/>
  <cols>
    <col min="1" max="1" width="22.5" style="2" bestFit="1" customWidth="1"/>
    <col min="2" max="2" width="7.125" style="2" bestFit="1" customWidth="1"/>
    <col min="3" max="3" width="15.125" style="2" bestFit="1" customWidth="1"/>
    <col min="4" max="4" width="16.25" style="2" bestFit="1" customWidth="1"/>
    <col min="5" max="5" width="42.875" style="2" bestFit="1" customWidth="1"/>
    <col min="6" max="6" width="47.875" style="2" bestFit="1" customWidth="1"/>
    <col min="7" max="7" width="29" style="2" bestFit="1" customWidth="1"/>
    <col min="8" max="8" width="15.25" style="2" bestFit="1" customWidth="1"/>
    <col min="9" max="9" width="22.75" style="2" bestFit="1" customWidth="1"/>
    <col min="10" max="10" width="15.125" style="2" bestFit="1" customWidth="1"/>
    <col min="11" max="11" width="17.375" style="2" bestFit="1" customWidth="1"/>
    <col min="12" max="12" width="9" style="2"/>
    <col min="13" max="13" width="38.25" style="2" bestFit="1" customWidth="1"/>
    <col min="14" max="14" width="47.875" style="2" customWidth="1"/>
    <col min="15" max="15" width="42.875" style="2" bestFit="1" customWidth="1"/>
    <col min="16" max="16384" width="9" style="2"/>
  </cols>
  <sheetData>
    <row r="1" spans="1:12">
      <c r="A1" s="2" t="s">
        <v>248</v>
      </c>
      <c r="B1" s="2" t="s">
        <v>48</v>
      </c>
      <c r="C1" s="2" t="s">
        <v>152</v>
      </c>
      <c r="D1" s="2" t="s">
        <v>185</v>
      </c>
      <c r="E1" s="2" t="s">
        <v>186</v>
      </c>
      <c r="H1" s="2" t="s">
        <v>187</v>
      </c>
      <c r="I1" s="2" t="s">
        <v>188</v>
      </c>
      <c r="J1" s="2" t="s">
        <v>59</v>
      </c>
      <c r="K1" s="2" t="s">
        <v>171</v>
      </c>
      <c r="L1" s="2" t="s">
        <v>116</v>
      </c>
    </row>
    <row r="2" spans="1:12">
      <c r="A2" s="2" t="s">
        <v>274</v>
      </c>
      <c r="B2" s="2" t="s">
        <v>49</v>
      </c>
      <c r="C2" s="2" t="s">
        <v>166</v>
      </c>
      <c r="D2" s="2" t="s">
        <v>33</v>
      </c>
      <c r="E2" s="91" t="s">
        <v>19</v>
      </c>
      <c r="F2" s="91" t="s">
        <v>22</v>
      </c>
      <c r="G2" s="91" t="s">
        <v>17</v>
      </c>
      <c r="H2" s="2" t="s">
        <v>27</v>
      </c>
      <c r="I2" s="2" t="s">
        <v>60</v>
      </c>
      <c r="J2" s="3" t="s">
        <v>34</v>
      </c>
      <c r="K2" s="3" t="s">
        <v>173</v>
      </c>
      <c r="L2" s="2" t="s">
        <v>246</v>
      </c>
    </row>
    <row r="3" spans="1:12">
      <c r="A3" s="2" t="s">
        <v>46</v>
      </c>
      <c r="B3" s="2" t="s">
        <v>50</v>
      </c>
      <c r="C3" s="2" t="s">
        <v>167</v>
      </c>
      <c r="D3" s="2" t="s">
        <v>224</v>
      </c>
      <c r="E3" s="91" t="s">
        <v>19</v>
      </c>
      <c r="F3" s="91" t="s">
        <v>70</v>
      </c>
      <c r="G3" s="91" t="s">
        <v>21</v>
      </c>
      <c r="H3" s="3" t="s">
        <v>28</v>
      </c>
      <c r="I3" s="2" t="s">
        <v>226</v>
      </c>
      <c r="J3" s="3" t="s">
        <v>35</v>
      </c>
      <c r="K3" s="3" t="s">
        <v>172</v>
      </c>
      <c r="L3" s="2" t="s">
        <v>110</v>
      </c>
    </row>
    <row r="4" spans="1:12">
      <c r="A4" s="2" t="s">
        <v>47</v>
      </c>
      <c r="C4" s="2" t="s">
        <v>168</v>
      </c>
      <c r="D4" s="2" t="s">
        <v>20</v>
      </c>
      <c r="E4" s="2" t="s">
        <v>18</v>
      </c>
      <c r="F4" s="2" t="s">
        <v>23</v>
      </c>
      <c r="G4" s="2" t="s">
        <v>24</v>
      </c>
      <c r="H4" s="2" t="s">
        <v>235</v>
      </c>
      <c r="I4" s="2" t="s">
        <v>227</v>
      </c>
      <c r="K4" s="2" t="s">
        <v>174</v>
      </c>
      <c r="L4" s="2" t="s">
        <v>111</v>
      </c>
    </row>
    <row r="5" spans="1:12">
      <c r="A5" s="2" t="s">
        <v>44</v>
      </c>
      <c r="C5" s="2" t="s">
        <v>16</v>
      </c>
      <c r="D5" s="2" t="s">
        <v>31</v>
      </c>
      <c r="E5" s="2" t="s">
        <v>30</v>
      </c>
      <c r="F5" s="2" t="s">
        <v>25</v>
      </c>
      <c r="H5" s="2" t="s">
        <v>277</v>
      </c>
      <c r="L5" s="2" t="s">
        <v>251</v>
      </c>
    </row>
    <row r="6" spans="1:12">
      <c r="A6" s="2" t="s">
        <v>249</v>
      </c>
      <c r="D6" s="2" t="s">
        <v>16</v>
      </c>
      <c r="E6" s="2" t="s">
        <v>26</v>
      </c>
      <c r="H6" s="2" t="s">
        <v>280</v>
      </c>
      <c r="L6" s="2" t="s">
        <v>112</v>
      </c>
    </row>
    <row r="7" spans="1:12">
      <c r="A7" s="2" t="s">
        <v>250</v>
      </c>
      <c r="L7" s="2" t="s">
        <v>117</v>
      </c>
    </row>
    <row r="8" spans="1:12">
      <c r="A8" s="2" t="s">
        <v>243</v>
      </c>
      <c r="L8" s="2" t="s">
        <v>113</v>
      </c>
    </row>
    <row r="9" spans="1:12">
      <c r="A9" s="2" t="s">
        <v>45</v>
      </c>
      <c r="L9" s="2" t="s">
        <v>114</v>
      </c>
    </row>
    <row r="10" spans="1:12">
      <c r="A10" s="2" t="s">
        <v>29</v>
      </c>
    </row>
    <row r="11" spans="1:12">
      <c r="A11" s="2" t="s">
        <v>275</v>
      </c>
    </row>
    <row r="12" spans="1:12">
      <c r="A12" s="2" t="s">
        <v>253</v>
      </c>
    </row>
  </sheetData>
  <phoneticPr fontId="4"/>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30D55-99EB-4870-A1BA-0ADCD9CFDF4B}">
  <sheetPr>
    <pageSetUpPr fitToPage="1"/>
  </sheetPr>
  <dimension ref="A1:K280"/>
  <sheetViews>
    <sheetView view="pageBreakPreview" zoomScaleNormal="100" zoomScaleSheetLayoutView="100" workbookViewId="0">
      <pane ySplit="1" topLeftCell="A2" activePane="bottomLeft" state="frozen"/>
      <selection activeCell="H12" sqref="H12"/>
      <selection pane="bottomLeft" activeCell="H12" sqref="H12"/>
    </sheetView>
  </sheetViews>
  <sheetFormatPr defaultRowHeight="18.75"/>
  <cols>
    <col min="1" max="1" width="4.5" bestFit="1" customWidth="1"/>
    <col min="2" max="2" width="11" bestFit="1" customWidth="1"/>
    <col min="3" max="3" width="64.375" style="32" bestFit="1" customWidth="1"/>
    <col min="4" max="4" width="23.5" bestFit="1" customWidth="1"/>
    <col min="5" max="5" width="16.25" bestFit="1" customWidth="1"/>
    <col min="6" max="6" width="47.875" bestFit="1" customWidth="1"/>
    <col min="7" max="7" width="15.625" customWidth="1"/>
    <col min="8" max="8" width="19.25" bestFit="1" customWidth="1"/>
    <col min="9" max="9" width="9.125" bestFit="1" customWidth="1"/>
    <col min="10" max="10" width="21.25" bestFit="1" customWidth="1"/>
  </cols>
  <sheetData>
    <row r="1" spans="1:11">
      <c r="B1" s="20" t="s">
        <v>71</v>
      </c>
      <c r="C1" s="30" t="s">
        <v>66</v>
      </c>
      <c r="D1" s="20" t="s">
        <v>273</v>
      </c>
      <c r="E1" s="20" t="s">
        <v>80</v>
      </c>
      <c r="F1" s="20" t="s">
        <v>81</v>
      </c>
      <c r="G1" s="20" t="s">
        <v>69</v>
      </c>
      <c r="H1" s="20" t="s">
        <v>189</v>
      </c>
      <c r="I1" s="20" t="s">
        <v>56</v>
      </c>
      <c r="J1" s="65"/>
    </row>
    <row r="2" spans="1:11">
      <c r="A2">
        <v>1</v>
      </c>
      <c r="B2" s="26" t="s">
        <v>72</v>
      </c>
      <c r="C2" s="31" t="str">
        <f>D2&amp;E2&amp;F2&amp;G2&amp;H2</f>
        <v>小学校国公立・私立教員正規（無期雇用）奈良県費</v>
      </c>
      <c r="D2" s="20" t="s">
        <v>74</v>
      </c>
      <c r="E2" s="23" t="s">
        <v>33</v>
      </c>
      <c r="F2" s="1" t="s">
        <v>19</v>
      </c>
      <c r="G2" s="20"/>
      <c r="H2" s="20" t="s">
        <v>190</v>
      </c>
      <c r="I2" s="22">
        <v>1</v>
      </c>
      <c r="K2" s="67"/>
    </row>
    <row r="3" spans="1:11">
      <c r="A3">
        <v>2</v>
      </c>
      <c r="B3" s="24"/>
      <c r="C3" s="31" t="str">
        <f t="shared" ref="C3:C66" si="0">D3&amp;E3&amp;F3&amp;G3&amp;H3</f>
        <v>小学校国公立・私立教員正規（無期雇用）奈良県費以外の公費</v>
      </c>
      <c r="D3" s="20" t="s">
        <v>74</v>
      </c>
      <c r="E3" s="23" t="s">
        <v>33</v>
      </c>
      <c r="F3" s="1" t="s">
        <v>19</v>
      </c>
      <c r="G3" s="20"/>
      <c r="H3" s="20" t="s">
        <v>225</v>
      </c>
      <c r="I3" s="22">
        <v>1</v>
      </c>
      <c r="K3" s="67"/>
    </row>
    <row r="4" spans="1:11">
      <c r="A4">
        <v>3</v>
      </c>
      <c r="B4" s="24"/>
      <c r="C4" s="31" t="str">
        <f t="shared" si="0"/>
        <v>小学校国公立・私立教員正規（無期雇用）その他</v>
      </c>
      <c r="D4" s="20" t="s">
        <v>74</v>
      </c>
      <c r="E4" s="23" t="s">
        <v>33</v>
      </c>
      <c r="F4" s="1" t="s">
        <v>19</v>
      </c>
      <c r="G4" s="20"/>
      <c r="H4" s="20" t="s">
        <v>191</v>
      </c>
      <c r="I4" s="22">
        <v>1</v>
      </c>
      <c r="K4" s="67"/>
    </row>
    <row r="5" spans="1:11">
      <c r="A5">
        <v>4</v>
      </c>
      <c r="B5" s="24"/>
      <c r="C5" s="31" t="str">
        <f t="shared" si="0"/>
        <v>小学校国公立・私立教員臨時・任期付等（有期雇用・常勤）奈良県費</v>
      </c>
      <c r="D5" s="20" t="s">
        <v>74</v>
      </c>
      <c r="E5" s="23" t="s">
        <v>33</v>
      </c>
      <c r="F5" s="1" t="s">
        <v>22</v>
      </c>
      <c r="G5" s="20"/>
      <c r="H5" s="20" t="s">
        <v>190</v>
      </c>
      <c r="I5" s="22">
        <v>1</v>
      </c>
      <c r="K5" s="67"/>
    </row>
    <row r="6" spans="1:11">
      <c r="A6">
        <v>5</v>
      </c>
      <c r="B6" s="24"/>
      <c r="C6" s="31" t="str">
        <f t="shared" si="0"/>
        <v>小学校国公立・私立教員臨時・任期付等（有期雇用・常勤）奈良県費以外の公費</v>
      </c>
      <c r="D6" s="20" t="s">
        <v>74</v>
      </c>
      <c r="E6" s="23" t="s">
        <v>33</v>
      </c>
      <c r="F6" s="1" t="s">
        <v>22</v>
      </c>
      <c r="G6" s="20"/>
      <c r="H6" s="20" t="s">
        <v>225</v>
      </c>
      <c r="I6" s="22">
        <v>1</v>
      </c>
      <c r="K6" s="67"/>
    </row>
    <row r="7" spans="1:11">
      <c r="A7">
        <v>6</v>
      </c>
      <c r="B7" s="24"/>
      <c r="C7" s="31" t="str">
        <f t="shared" si="0"/>
        <v>小学校国公立・私立教員臨時・任期付等（有期雇用・常勤）その他</v>
      </c>
      <c r="D7" s="20" t="s">
        <v>74</v>
      </c>
      <c r="E7" s="23" t="s">
        <v>33</v>
      </c>
      <c r="F7" s="1" t="s">
        <v>22</v>
      </c>
      <c r="G7" s="20"/>
      <c r="H7" s="20" t="s">
        <v>191</v>
      </c>
      <c r="I7" s="22">
        <v>1</v>
      </c>
      <c r="K7" s="67"/>
    </row>
    <row r="8" spans="1:11">
      <c r="A8">
        <v>7</v>
      </c>
      <c r="B8" s="24"/>
      <c r="C8" s="31" t="str">
        <f t="shared" si="0"/>
        <v>小学校国公立・私立教員非常勤奈良県費</v>
      </c>
      <c r="D8" s="20" t="s">
        <v>74</v>
      </c>
      <c r="E8" s="23" t="s">
        <v>33</v>
      </c>
      <c r="F8" s="1" t="s">
        <v>17</v>
      </c>
      <c r="G8" s="20"/>
      <c r="H8" s="20" t="s">
        <v>190</v>
      </c>
      <c r="I8" s="22">
        <v>0.8</v>
      </c>
      <c r="K8" s="67"/>
    </row>
    <row r="9" spans="1:11">
      <c r="A9">
        <v>8</v>
      </c>
      <c r="B9" s="24"/>
      <c r="C9" s="31" t="str">
        <f t="shared" si="0"/>
        <v>小学校国公立・私立教員非常勤奈良県費以外の公費</v>
      </c>
      <c r="D9" s="20" t="s">
        <v>74</v>
      </c>
      <c r="E9" s="23" t="s">
        <v>33</v>
      </c>
      <c r="F9" s="1" t="s">
        <v>17</v>
      </c>
      <c r="G9" s="20"/>
      <c r="H9" s="20" t="s">
        <v>225</v>
      </c>
      <c r="I9" s="22">
        <v>0.8</v>
      </c>
      <c r="K9" s="67"/>
    </row>
    <row r="10" spans="1:11">
      <c r="A10">
        <v>9</v>
      </c>
      <c r="B10" s="24"/>
      <c r="C10" s="31" t="str">
        <f t="shared" si="0"/>
        <v>小学校国公立・私立教員非常勤その他</v>
      </c>
      <c r="D10" s="20" t="s">
        <v>74</v>
      </c>
      <c r="E10" s="23" t="s">
        <v>33</v>
      </c>
      <c r="F10" s="1" t="s">
        <v>17</v>
      </c>
      <c r="G10" s="20"/>
      <c r="H10" s="20" t="s">
        <v>191</v>
      </c>
      <c r="I10" s="22">
        <v>0.8</v>
      </c>
      <c r="K10" s="67"/>
    </row>
    <row r="11" spans="1:11">
      <c r="A11">
        <v>10</v>
      </c>
      <c r="B11" s="24"/>
      <c r="C11" s="31" t="str">
        <f t="shared" si="0"/>
        <v>小学校教員以外の公務員正規（無期雇用）奈良県費</v>
      </c>
      <c r="D11" s="20" t="s">
        <v>74</v>
      </c>
      <c r="E11" s="23" t="s">
        <v>224</v>
      </c>
      <c r="F11" s="1" t="s">
        <v>19</v>
      </c>
      <c r="G11" s="20"/>
      <c r="H11" s="20" t="s">
        <v>190</v>
      </c>
      <c r="I11" s="22">
        <v>1</v>
      </c>
      <c r="K11" s="67"/>
    </row>
    <row r="12" spans="1:11">
      <c r="A12">
        <v>11</v>
      </c>
      <c r="B12" s="24"/>
      <c r="C12" s="31" t="str">
        <f t="shared" si="0"/>
        <v>小学校教員以外の公務員正規（無期雇用）奈良県費以外の公費</v>
      </c>
      <c r="D12" s="20" t="s">
        <v>74</v>
      </c>
      <c r="E12" s="23" t="s">
        <v>224</v>
      </c>
      <c r="F12" s="1" t="s">
        <v>19</v>
      </c>
      <c r="G12" s="20"/>
      <c r="H12" s="20" t="s">
        <v>225</v>
      </c>
      <c r="I12" s="22">
        <v>1</v>
      </c>
      <c r="K12" s="67"/>
    </row>
    <row r="13" spans="1:11">
      <c r="A13">
        <v>12</v>
      </c>
      <c r="B13" s="24"/>
      <c r="C13" s="31" t="str">
        <f t="shared" si="0"/>
        <v>小学校教員以外の公務員正規（無期雇用）その他</v>
      </c>
      <c r="D13" s="20" t="s">
        <v>74</v>
      </c>
      <c r="E13" s="23" t="s">
        <v>224</v>
      </c>
      <c r="F13" s="1" t="s">
        <v>19</v>
      </c>
      <c r="G13" s="20"/>
      <c r="H13" s="20" t="s">
        <v>191</v>
      </c>
      <c r="I13" s="22">
        <v>1</v>
      </c>
      <c r="K13" s="67"/>
    </row>
    <row r="14" spans="1:11">
      <c r="A14">
        <v>13</v>
      </c>
      <c r="B14" s="24"/>
      <c r="C14" s="31" t="str">
        <f t="shared" si="0"/>
        <v>小学校教員以外の公務員臨時・任期付・会計年度任用職員（有期雇用・常勤）奈良県費</v>
      </c>
      <c r="D14" s="20" t="s">
        <v>74</v>
      </c>
      <c r="E14" s="23" t="s">
        <v>224</v>
      </c>
      <c r="F14" s="1" t="s">
        <v>70</v>
      </c>
      <c r="G14" s="20"/>
      <c r="H14" s="20" t="s">
        <v>190</v>
      </c>
      <c r="I14" s="22">
        <v>0.8</v>
      </c>
      <c r="K14" s="67"/>
    </row>
    <row r="15" spans="1:11">
      <c r="A15">
        <v>14</v>
      </c>
      <c r="B15" s="24"/>
      <c r="C15" s="31" t="str">
        <f t="shared" si="0"/>
        <v>小学校教員以外の公務員臨時・任期付・会計年度任用職員（有期雇用・常勤）奈良県費以外の公費</v>
      </c>
      <c r="D15" s="20" t="s">
        <v>74</v>
      </c>
      <c r="E15" s="23" t="s">
        <v>224</v>
      </c>
      <c r="F15" s="1" t="s">
        <v>70</v>
      </c>
      <c r="G15" s="20"/>
      <c r="H15" s="20" t="s">
        <v>225</v>
      </c>
      <c r="I15" s="22">
        <v>0.8</v>
      </c>
      <c r="K15" s="67"/>
    </row>
    <row r="16" spans="1:11">
      <c r="A16">
        <v>15</v>
      </c>
      <c r="B16" s="24"/>
      <c r="C16" s="31" t="str">
        <f t="shared" si="0"/>
        <v>小学校教員以外の公務員臨時・任期付・会計年度任用職員（有期雇用・常勤）その他</v>
      </c>
      <c r="D16" s="20" t="s">
        <v>74</v>
      </c>
      <c r="E16" s="23" t="s">
        <v>224</v>
      </c>
      <c r="F16" s="1" t="s">
        <v>70</v>
      </c>
      <c r="G16" s="20"/>
      <c r="H16" s="20" t="s">
        <v>191</v>
      </c>
      <c r="I16" s="22">
        <v>0.8</v>
      </c>
      <c r="K16" s="67"/>
    </row>
    <row r="17" spans="1:11">
      <c r="A17">
        <v>16</v>
      </c>
      <c r="B17" s="24"/>
      <c r="C17" s="31" t="str">
        <f t="shared" si="0"/>
        <v>小学校教員以外の公務員会計年度任用職員、非常勤職員奈良県費</v>
      </c>
      <c r="D17" s="20" t="s">
        <v>74</v>
      </c>
      <c r="E17" s="23" t="s">
        <v>224</v>
      </c>
      <c r="F17" s="1" t="s">
        <v>21</v>
      </c>
      <c r="G17" s="20"/>
      <c r="H17" s="20" t="s">
        <v>190</v>
      </c>
      <c r="I17" s="22">
        <v>0.5</v>
      </c>
      <c r="K17" s="67"/>
    </row>
    <row r="18" spans="1:11">
      <c r="A18">
        <v>17</v>
      </c>
      <c r="B18" s="24"/>
      <c r="C18" s="31" t="str">
        <f t="shared" si="0"/>
        <v>小学校教員以外の公務員会計年度任用職員、非常勤職員奈良県費以外の公費</v>
      </c>
      <c r="D18" s="20" t="s">
        <v>74</v>
      </c>
      <c r="E18" s="23" t="s">
        <v>224</v>
      </c>
      <c r="F18" s="1" t="s">
        <v>21</v>
      </c>
      <c r="G18" s="20"/>
      <c r="H18" s="20" t="s">
        <v>225</v>
      </c>
      <c r="I18" s="22">
        <v>0.5</v>
      </c>
      <c r="K18" s="67"/>
    </row>
    <row r="19" spans="1:11">
      <c r="A19">
        <v>18</v>
      </c>
      <c r="B19" s="24"/>
      <c r="C19" s="31" t="str">
        <f t="shared" si="0"/>
        <v>小学校教員以外の公務員会計年度任用職員、非常勤職員その他</v>
      </c>
      <c r="D19" s="20" t="s">
        <v>74</v>
      </c>
      <c r="E19" s="23" t="s">
        <v>224</v>
      </c>
      <c r="F19" s="1" t="s">
        <v>21</v>
      </c>
      <c r="G19" s="20"/>
      <c r="H19" s="20" t="s">
        <v>191</v>
      </c>
      <c r="I19" s="22">
        <v>0.5</v>
      </c>
      <c r="K19" s="67"/>
    </row>
    <row r="20" spans="1:11">
      <c r="A20">
        <v>19</v>
      </c>
      <c r="B20" s="24"/>
      <c r="C20" s="31" t="str">
        <f t="shared" si="0"/>
        <v>小学校民間企業・団体正規（無期雇用）</v>
      </c>
      <c r="D20" s="20" t="s">
        <v>74</v>
      </c>
      <c r="E20" s="23" t="s">
        <v>20</v>
      </c>
      <c r="F20" s="21" t="s">
        <v>18</v>
      </c>
      <c r="G20" s="20"/>
      <c r="H20" s="20"/>
      <c r="I20" s="22">
        <v>0.8</v>
      </c>
      <c r="K20" s="67"/>
    </row>
    <row r="21" spans="1:11">
      <c r="A21">
        <v>20</v>
      </c>
      <c r="B21" s="24"/>
      <c r="C21" s="31" t="str">
        <f t="shared" si="0"/>
        <v>小学校民間企業・団体契約社員・臨時職員・非常勤等（有期雇用）</v>
      </c>
      <c r="D21" s="20" t="s">
        <v>74</v>
      </c>
      <c r="E21" s="23" t="s">
        <v>20</v>
      </c>
      <c r="F21" s="21" t="s">
        <v>23</v>
      </c>
      <c r="G21" s="20"/>
      <c r="H21" s="20"/>
      <c r="I21" s="22">
        <v>0.5</v>
      </c>
      <c r="K21" s="67"/>
    </row>
    <row r="22" spans="1:11">
      <c r="A22">
        <v>21</v>
      </c>
      <c r="B22" s="24"/>
      <c r="C22" s="31" t="str">
        <f t="shared" si="0"/>
        <v>小学校民間企業・団体パート・アルバイト</v>
      </c>
      <c r="D22" s="20" t="s">
        <v>74</v>
      </c>
      <c r="E22" s="23" t="s">
        <v>20</v>
      </c>
      <c r="F22" s="21" t="s">
        <v>24</v>
      </c>
      <c r="G22" s="20"/>
      <c r="H22" s="20"/>
      <c r="I22" s="22">
        <v>0.5</v>
      </c>
      <c r="K22" s="67"/>
    </row>
    <row r="23" spans="1:11">
      <c r="A23">
        <v>22</v>
      </c>
      <c r="B23" s="24"/>
      <c r="C23" s="31" t="str">
        <f t="shared" si="0"/>
        <v>小学校通学正規の修学年数内の期間</v>
      </c>
      <c r="D23" s="20" t="s">
        <v>74</v>
      </c>
      <c r="E23" s="26" t="s">
        <v>31</v>
      </c>
      <c r="F23" s="21" t="s">
        <v>30</v>
      </c>
      <c r="G23" s="20"/>
      <c r="H23" s="20"/>
      <c r="I23" s="22">
        <v>1</v>
      </c>
      <c r="K23" s="67"/>
    </row>
    <row r="24" spans="1:11">
      <c r="A24">
        <v>23</v>
      </c>
      <c r="B24" s="24"/>
      <c r="C24" s="31" t="str">
        <f t="shared" si="0"/>
        <v>小学校通学上記以外（留年、留学、休学、科目履修、通信教育等）</v>
      </c>
      <c r="D24" s="20" t="s">
        <v>74</v>
      </c>
      <c r="E24" s="20" t="s">
        <v>31</v>
      </c>
      <c r="F24" s="21" t="s">
        <v>25</v>
      </c>
      <c r="G24" s="20"/>
      <c r="H24" s="20"/>
      <c r="I24" s="22">
        <v>0.5</v>
      </c>
      <c r="K24" s="67"/>
    </row>
    <row r="25" spans="1:11">
      <c r="A25">
        <v>24</v>
      </c>
      <c r="B25" s="24"/>
      <c r="C25" s="31" t="str">
        <f t="shared" si="0"/>
        <v>小学校その他在家庭（無職）、自営（個人事業・フリーランス等）</v>
      </c>
      <c r="D25" s="20" t="s">
        <v>74</v>
      </c>
      <c r="E25" s="26" t="s">
        <v>16</v>
      </c>
      <c r="F25" s="21" t="s">
        <v>26</v>
      </c>
      <c r="G25" s="20"/>
      <c r="H25" s="20"/>
      <c r="I25" s="22">
        <v>0.5</v>
      </c>
      <c r="K25" s="67"/>
    </row>
    <row r="26" spans="1:11">
      <c r="A26">
        <v>25</v>
      </c>
      <c r="B26" s="24"/>
      <c r="C26" s="31" t="str">
        <f t="shared" si="0"/>
        <v>中学校国公立・私立教員正規（無期雇用）奈良県費</v>
      </c>
      <c r="D26" s="20" t="s">
        <v>75</v>
      </c>
      <c r="E26" s="21" t="s">
        <v>33</v>
      </c>
      <c r="F26" s="1" t="s">
        <v>19</v>
      </c>
      <c r="G26" s="20"/>
      <c r="H26" s="20" t="s">
        <v>190</v>
      </c>
      <c r="I26" s="22">
        <v>1</v>
      </c>
      <c r="K26" s="67"/>
    </row>
    <row r="27" spans="1:11">
      <c r="A27">
        <v>26</v>
      </c>
      <c r="B27" s="24"/>
      <c r="C27" s="31" t="str">
        <f t="shared" si="0"/>
        <v>中学校国公立・私立教員正規（無期雇用）奈良県費以外の公費</v>
      </c>
      <c r="D27" s="20" t="s">
        <v>75</v>
      </c>
      <c r="E27" s="23" t="s">
        <v>33</v>
      </c>
      <c r="F27" s="1" t="s">
        <v>19</v>
      </c>
      <c r="G27" s="20"/>
      <c r="H27" s="20" t="s">
        <v>225</v>
      </c>
      <c r="I27" s="22">
        <v>1</v>
      </c>
      <c r="K27" s="67"/>
    </row>
    <row r="28" spans="1:11">
      <c r="A28">
        <v>27</v>
      </c>
      <c r="B28" s="24"/>
      <c r="C28" s="31" t="str">
        <f t="shared" si="0"/>
        <v>中学校国公立・私立教員正規（無期雇用）その他</v>
      </c>
      <c r="D28" s="20" t="s">
        <v>75</v>
      </c>
      <c r="E28" s="23" t="s">
        <v>33</v>
      </c>
      <c r="F28" s="1" t="s">
        <v>19</v>
      </c>
      <c r="G28" s="20"/>
      <c r="H28" s="20" t="s">
        <v>191</v>
      </c>
      <c r="I28" s="22">
        <v>1</v>
      </c>
      <c r="K28" s="67"/>
    </row>
    <row r="29" spans="1:11">
      <c r="A29">
        <v>28</v>
      </c>
      <c r="B29" s="24"/>
      <c r="C29" s="31" t="str">
        <f t="shared" si="0"/>
        <v>中学校国公立・私立教員臨時・任期付等（有期雇用・常勤）奈良県費</v>
      </c>
      <c r="D29" s="20" t="s">
        <v>75</v>
      </c>
      <c r="E29" s="23" t="s">
        <v>33</v>
      </c>
      <c r="F29" s="1" t="s">
        <v>22</v>
      </c>
      <c r="G29" s="20"/>
      <c r="H29" s="20" t="s">
        <v>190</v>
      </c>
      <c r="I29" s="22">
        <v>1</v>
      </c>
      <c r="K29" s="67"/>
    </row>
    <row r="30" spans="1:11">
      <c r="A30">
        <v>29</v>
      </c>
      <c r="B30" s="24"/>
      <c r="C30" s="31" t="str">
        <f t="shared" si="0"/>
        <v>中学校国公立・私立教員臨時・任期付等（有期雇用・常勤）奈良県費以外の公費</v>
      </c>
      <c r="D30" s="20" t="s">
        <v>75</v>
      </c>
      <c r="E30" s="23" t="s">
        <v>33</v>
      </c>
      <c r="F30" s="1" t="s">
        <v>22</v>
      </c>
      <c r="G30" s="20"/>
      <c r="H30" s="20" t="s">
        <v>225</v>
      </c>
      <c r="I30" s="22">
        <v>1</v>
      </c>
      <c r="K30" s="67"/>
    </row>
    <row r="31" spans="1:11">
      <c r="A31">
        <v>30</v>
      </c>
      <c r="B31" s="24"/>
      <c r="C31" s="31" t="str">
        <f t="shared" si="0"/>
        <v>中学校国公立・私立教員臨時・任期付等（有期雇用・常勤）その他</v>
      </c>
      <c r="D31" s="20" t="s">
        <v>75</v>
      </c>
      <c r="E31" s="23" t="s">
        <v>33</v>
      </c>
      <c r="F31" s="1" t="s">
        <v>22</v>
      </c>
      <c r="G31" s="20"/>
      <c r="H31" s="20" t="s">
        <v>191</v>
      </c>
      <c r="I31" s="22">
        <v>1</v>
      </c>
      <c r="K31" s="67"/>
    </row>
    <row r="32" spans="1:11">
      <c r="A32">
        <v>31</v>
      </c>
      <c r="B32" s="24"/>
      <c r="C32" s="31" t="str">
        <f t="shared" si="0"/>
        <v>中学校国公立・私立教員非常勤奈良県費</v>
      </c>
      <c r="D32" s="20" t="s">
        <v>75</v>
      </c>
      <c r="E32" s="23" t="s">
        <v>33</v>
      </c>
      <c r="F32" s="1" t="s">
        <v>17</v>
      </c>
      <c r="G32" s="20"/>
      <c r="H32" s="20" t="s">
        <v>190</v>
      </c>
      <c r="I32" s="22">
        <v>0.8</v>
      </c>
      <c r="K32" s="67"/>
    </row>
    <row r="33" spans="1:11">
      <c r="A33">
        <v>32</v>
      </c>
      <c r="B33" s="24"/>
      <c r="C33" s="31" t="str">
        <f t="shared" si="0"/>
        <v>中学校国公立・私立教員非常勤奈良県費以外の公費</v>
      </c>
      <c r="D33" s="20" t="s">
        <v>75</v>
      </c>
      <c r="E33" s="23" t="s">
        <v>33</v>
      </c>
      <c r="F33" s="1" t="s">
        <v>17</v>
      </c>
      <c r="G33" s="20"/>
      <c r="H33" s="20" t="s">
        <v>225</v>
      </c>
      <c r="I33" s="22">
        <v>0.8</v>
      </c>
      <c r="K33" s="67"/>
    </row>
    <row r="34" spans="1:11">
      <c r="A34">
        <v>33</v>
      </c>
      <c r="B34" s="24"/>
      <c r="C34" s="31" t="str">
        <f t="shared" si="0"/>
        <v>中学校国公立・私立教員非常勤その他</v>
      </c>
      <c r="D34" s="20" t="s">
        <v>75</v>
      </c>
      <c r="E34" s="23" t="s">
        <v>33</v>
      </c>
      <c r="F34" s="1" t="s">
        <v>17</v>
      </c>
      <c r="G34" s="20"/>
      <c r="H34" s="20" t="s">
        <v>191</v>
      </c>
      <c r="I34" s="22">
        <v>0.8</v>
      </c>
      <c r="K34" s="67"/>
    </row>
    <row r="35" spans="1:11">
      <c r="A35">
        <v>34</v>
      </c>
      <c r="B35" s="24"/>
      <c r="C35" s="31" t="str">
        <f t="shared" si="0"/>
        <v>中学校教員以外の公務員正規（無期雇用）奈良県費</v>
      </c>
      <c r="D35" s="20" t="s">
        <v>75</v>
      </c>
      <c r="E35" s="23" t="s">
        <v>224</v>
      </c>
      <c r="F35" s="1" t="s">
        <v>19</v>
      </c>
      <c r="G35" s="20"/>
      <c r="H35" s="20" t="s">
        <v>190</v>
      </c>
      <c r="I35" s="22">
        <v>1</v>
      </c>
      <c r="K35" s="67"/>
    </row>
    <row r="36" spans="1:11">
      <c r="A36">
        <v>35</v>
      </c>
      <c r="B36" s="24"/>
      <c r="C36" s="31" t="str">
        <f t="shared" si="0"/>
        <v>中学校教員以外の公務員正規（無期雇用）奈良県費以外の公費</v>
      </c>
      <c r="D36" s="20" t="s">
        <v>75</v>
      </c>
      <c r="E36" s="23" t="s">
        <v>224</v>
      </c>
      <c r="F36" s="1" t="s">
        <v>19</v>
      </c>
      <c r="G36" s="20"/>
      <c r="H36" s="20" t="s">
        <v>225</v>
      </c>
      <c r="I36" s="22">
        <v>1</v>
      </c>
      <c r="K36" s="67"/>
    </row>
    <row r="37" spans="1:11">
      <c r="A37">
        <v>36</v>
      </c>
      <c r="B37" s="24"/>
      <c r="C37" s="31" t="str">
        <f t="shared" si="0"/>
        <v>中学校教員以外の公務員正規（無期雇用）その他</v>
      </c>
      <c r="D37" s="20" t="s">
        <v>75</v>
      </c>
      <c r="E37" s="23" t="s">
        <v>224</v>
      </c>
      <c r="F37" s="1" t="s">
        <v>19</v>
      </c>
      <c r="G37" s="20"/>
      <c r="H37" s="20" t="s">
        <v>191</v>
      </c>
      <c r="I37" s="22">
        <v>1</v>
      </c>
      <c r="K37" s="67"/>
    </row>
    <row r="38" spans="1:11">
      <c r="A38">
        <v>37</v>
      </c>
      <c r="B38" s="24"/>
      <c r="C38" s="31" t="str">
        <f t="shared" si="0"/>
        <v>中学校教員以外の公務員臨時・任期付・会計年度任用職員（有期雇用・常勤）奈良県費</v>
      </c>
      <c r="D38" s="20" t="s">
        <v>75</v>
      </c>
      <c r="E38" s="23" t="s">
        <v>224</v>
      </c>
      <c r="F38" s="1" t="s">
        <v>70</v>
      </c>
      <c r="G38" s="20"/>
      <c r="H38" s="20" t="s">
        <v>190</v>
      </c>
      <c r="I38" s="22">
        <v>0.8</v>
      </c>
      <c r="K38" s="67"/>
    </row>
    <row r="39" spans="1:11">
      <c r="A39">
        <v>38</v>
      </c>
      <c r="B39" s="24"/>
      <c r="C39" s="31" t="str">
        <f t="shared" si="0"/>
        <v>中学校教員以外の公務員臨時・任期付・会計年度任用職員（有期雇用・常勤）奈良県費以外の公費</v>
      </c>
      <c r="D39" s="20" t="s">
        <v>75</v>
      </c>
      <c r="E39" s="23" t="s">
        <v>224</v>
      </c>
      <c r="F39" s="1" t="s">
        <v>70</v>
      </c>
      <c r="G39" s="20"/>
      <c r="H39" s="20" t="s">
        <v>225</v>
      </c>
      <c r="I39" s="22">
        <v>0.8</v>
      </c>
      <c r="K39" s="67"/>
    </row>
    <row r="40" spans="1:11">
      <c r="A40">
        <v>39</v>
      </c>
      <c r="B40" s="24"/>
      <c r="C40" s="31" t="str">
        <f t="shared" si="0"/>
        <v>中学校教員以外の公務員臨時・任期付・会計年度任用職員（有期雇用・常勤）その他</v>
      </c>
      <c r="D40" s="20" t="s">
        <v>75</v>
      </c>
      <c r="E40" s="23" t="s">
        <v>224</v>
      </c>
      <c r="F40" s="1" t="s">
        <v>70</v>
      </c>
      <c r="G40" s="20"/>
      <c r="H40" s="20" t="s">
        <v>191</v>
      </c>
      <c r="I40" s="22">
        <v>0.8</v>
      </c>
      <c r="K40" s="67"/>
    </row>
    <row r="41" spans="1:11">
      <c r="A41">
        <v>40</v>
      </c>
      <c r="B41" s="24"/>
      <c r="C41" s="31" t="str">
        <f t="shared" si="0"/>
        <v>中学校教員以外の公務員会計年度任用職員、非常勤職員奈良県費</v>
      </c>
      <c r="D41" s="20" t="s">
        <v>75</v>
      </c>
      <c r="E41" s="23" t="s">
        <v>224</v>
      </c>
      <c r="F41" s="1" t="s">
        <v>21</v>
      </c>
      <c r="G41" s="20"/>
      <c r="H41" s="20" t="s">
        <v>190</v>
      </c>
      <c r="I41" s="22">
        <v>0.5</v>
      </c>
      <c r="K41" s="67"/>
    </row>
    <row r="42" spans="1:11">
      <c r="A42">
        <v>41</v>
      </c>
      <c r="B42" s="24"/>
      <c r="C42" s="31" t="str">
        <f t="shared" si="0"/>
        <v>中学校教員以外の公務員会計年度任用職員、非常勤職員奈良県費以外の公費</v>
      </c>
      <c r="D42" s="20" t="s">
        <v>75</v>
      </c>
      <c r="E42" s="23" t="s">
        <v>224</v>
      </c>
      <c r="F42" s="1" t="s">
        <v>21</v>
      </c>
      <c r="G42" s="20"/>
      <c r="H42" s="20" t="s">
        <v>225</v>
      </c>
      <c r="I42" s="22">
        <v>0.5</v>
      </c>
      <c r="K42" s="67"/>
    </row>
    <row r="43" spans="1:11">
      <c r="A43">
        <v>42</v>
      </c>
      <c r="B43" s="24"/>
      <c r="C43" s="31" t="str">
        <f t="shared" si="0"/>
        <v>中学校教員以外の公務員会計年度任用職員、非常勤職員その他</v>
      </c>
      <c r="D43" s="20" t="s">
        <v>75</v>
      </c>
      <c r="E43" s="23" t="s">
        <v>224</v>
      </c>
      <c r="F43" s="1" t="s">
        <v>21</v>
      </c>
      <c r="G43" s="20"/>
      <c r="H43" s="20" t="s">
        <v>191</v>
      </c>
      <c r="I43" s="22">
        <v>0.5</v>
      </c>
      <c r="K43" s="67"/>
    </row>
    <row r="44" spans="1:11">
      <c r="A44">
        <v>43</v>
      </c>
      <c r="B44" s="24"/>
      <c r="C44" s="31" t="str">
        <f t="shared" si="0"/>
        <v>中学校民間企業・団体正規（無期雇用）</v>
      </c>
      <c r="D44" s="20" t="s">
        <v>75</v>
      </c>
      <c r="E44" s="23" t="s">
        <v>20</v>
      </c>
      <c r="F44" s="21" t="s">
        <v>18</v>
      </c>
      <c r="G44" s="20"/>
      <c r="H44" s="20"/>
      <c r="I44" s="22">
        <v>0.8</v>
      </c>
      <c r="K44" s="67"/>
    </row>
    <row r="45" spans="1:11">
      <c r="A45">
        <v>44</v>
      </c>
      <c r="B45" s="24"/>
      <c r="C45" s="31" t="str">
        <f t="shared" si="0"/>
        <v>中学校民間企業・団体契約社員・臨時職員・非常勤等（有期雇用）</v>
      </c>
      <c r="D45" s="20" t="s">
        <v>75</v>
      </c>
      <c r="E45" s="23" t="s">
        <v>20</v>
      </c>
      <c r="F45" s="21" t="s">
        <v>23</v>
      </c>
      <c r="G45" s="20"/>
      <c r="H45" s="20"/>
      <c r="I45" s="22">
        <v>0.5</v>
      </c>
      <c r="K45" s="67"/>
    </row>
    <row r="46" spans="1:11">
      <c r="A46">
        <v>45</v>
      </c>
      <c r="B46" s="24"/>
      <c r="C46" s="31" t="str">
        <f t="shared" si="0"/>
        <v>中学校民間企業・団体パート・アルバイト</v>
      </c>
      <c r="D46" s="20" t="s">
        <v>75</v>
      </c>
      <c r="E46" s="23" t="s">
        <v>20</v>
      </c>
      <c r="F46" s="21" t="s">
        <v>24</v>
      </c>
      <c r="G46" s="20"/>
      <c r="H46" s="20"/>
      <c r="I46" s="22">
        <v>0.5</v>
      </c>
      <c r="K46" s="67"/>
    </row>
    <row r="47" spans="1:11">
      <c r="A47">
        <v>46</v>
      </c>
      <c r="B47" s="24"/>
      <c r="C47" s="31" t="str">
        <f t="shared" si="0"/>
        <v>中学校通学正規の修学年数内の期間</v>
      </c>
      <c r="D47" s="20" t="s">
        <v>75</v>
      </c>
      <c r="E47" s="26" t="s">
        <v>31</v>
      </c>
      <c r="F47" s="21" t="s">
        <v>30</v>
      </c>
      <c r="G47" s="20"/>
      <c r="H47" s="20"/>
      <c r="I47" s="22">
        <v>1</v>
      </c>
      <c r="K47" s="67"/>
    </row>
    <row r="48" spans="1:11">
      <c r="A48">
        <v>47</v>
      </c>
      <c r="B48" s="24"/>
      <c r="C48" s="31" t="str">
        <f t="shared" si="0"/>
        <v>中学校通学上記以外（留年、留学、休学、科目履修、通信教育等）</v>
      </c>
      <c r="D48" s="20" t="s">
        <v>75</v>
      </c>
      <c r="E48" s="20" t="s">
        <v>31</v>
      </c>
      <c r="F48" s="21" t="s">
        <v>25</v>
      </c>
      <c r="G48" s="20"/>
      <c r="H48" s="20"/>
      <c r="I48" s="22">
        <v>0.5</v>
      </c>
      <c r="K48" s="67"/>
    </row>
    <row r="49" spans="1:11">
      <c r="A49">
        <v>48</v>
      </c>
      <c r="B49" s="24"/>
      <c r="C49" s="31" t="str">
        <f t="shared" si="0"/>
        <v>中学校その他在家庭（無職）、自営（個人事業・フリーランス等）</v>
      </c>
      <c r="D49" s="20" t="s">
        <v>75</v>
      </c>
      <c r="E49" s="26" t="s">
        <v>16</v>
      </c>
      <c r="F49" s="21" t="s">
        <v>26</v>
      </c>
      <c r="G49" s="20"/>
      <c r="H49" s="20"/>
      <c r="I49" s="22">
        <v>0.5</v>
      </c>
      <c r="K49" s="67"/>
    </row>
    <row r="50" spans="1:11">
      <c r="A50">
        <v>49</v>
      </c>
      <c r="B50" s="24"/>
      <c r="C50" s="31" t="str">
        <f t="shared" si="0"/>
        <v>高等学校国公立・私立教員正規（無期雇用）奈良県費</v>
      </c>
      <c r="D50" s="20" t="s">
        <v>76</v>
      </c>
      <c r="E50" s="23" t="s">
        <v>33</v>
      </c>
      <c r="F50" s="1" t="s">
        <v>19</v>
      </c>
      <c r="G50" s="20"/>
      <c r="H50" s="20" t="s">
        <v>190</v>
      </c>
      <c r="I50" s="22">
        <v>1</v>
      </c>
      <c r="K50" s="67"/>
    </row>
    <row r="51" spans="1:11">
      <c r="A51">
        <v>50</v>
      </c>
      <c r="B51" s="24"/>
      <c r="C51" s="31" t="str">
        <f t="shared" si="0"/>
        <v>高等学校国公立・私立教員正規（無期雇用）奈良県費以外の公費</v>
      </c>
      <c r="D51" s="20" t="s">
        <v>76</v>
      </c>
      <c r="E51" s="21" t="s">
        <v>33</v>
      </c>
      <c r="F51" s="1" t="s">
        <v>19</v>
      </c>
      <c r="G51" s="20"/>
      <c r="H51" s="20" t="s">
        <v>225</v>
      </c>
      <c r="I51" s="22">
        <v>1</v>
      </c>
      <c r="K51" s="67"/>
    </row>
    <row r="52" spans="1:11">
      <c r="A52">
        <v>51</v>
      </c>
      <c r="B52" s="24"/>
      <c r="C52" s="31" t="str">
        <f t="shared" si="0"/>
        <v>高等学校国公立・私立教員正規（無期雇用）その他</v>
      </c>
      <c r="D52" s="20" t="s">
        <v>76</v>
      </c>
      <c r="E52" s="23" t="s">
        <v>33</v>
      </c>
      <c r="F52" s="1" t="s">
        <v>19</v>
      </c>
      <c r="G52" s="20"/>
      <c r="H52" s="20" t="s">
        <v>191</v>
      </c>
      <c r="I52" s="22">
        <v>1</v>
      </c>
      <c r="K52" s="67"/>
    </row>
    <row r="53" spans="1:11">
      <c r="A53">
        <v>52</v>
      </c>
      <c r="B53" s="24"/>
      <c r="C53" s="31" t="str">
        <f t="shared" si="0"/>
        <v>高等学校国公立・私立教員臨時・任期付等（有期雇用・常勤）奈良県費</v>
      </c>
      <c r="D53" s="20" t="s">
        <v>76</v>
      </c>
      <c r="E53" s="23" t="s">
        <v>33</v>
      </c>
      <c r="F53" s="1" t="s">
        <v>22</v>
      </c>
      <c r="G53" s="20"/>
      <c r="H53" s="20" t="s">
        <v>190</v>
      </c>
      <c r="I53" s="22">
        <v>1</v>
      </c>
      <c r="K53" s="67"/>
    </row>
    <row r="54" spans="1:11">
      <c r="A54">
        <v>53</v>
      </c>
      <c r="B54" s="24"/>
      <c r="C54" s="31" t="str">
        <f t="shared" si="0"/>
        <v>高等学校国公立・私立教員臨時・任期付等（有期雇用・常勤）奈良県費以外の公費</v>
      </c>
      <c r="D54" s="20" t="s">
        <v>76</v>
      </c>
      <c r="E54" s="23" t="s">
        <v>33</v>
      </c>
      <c r="F54" s="1" t="s">
        <v>22</v>
      </c>
      <c r="G54" s="20"/>
      <c r="H54" s="20" t="s">
        <v>225</v>
      </c>
      <c r="I54" s="22">
        <v>1</v>
      </c>
      <c r="K54" s="67"/>
    </row>
    <row r="55" spans="1:11">
      <c r="A55">
        <v>54</v>
      </c>
      <c r="B55" s="24"/>
      <c r="C55" s="31" t="str">
        <f t="shared" si="0"/>
        <v>高等学校国公立・私立教員臨時・任期付等（有期雇用・常勤）その他</v>
      </c>
      <c r="D55" s="20" t="s">
        <v>76</v>
      </c>
      <c r="E55" s="23" t="s">
        <v>33</v>
      </c>
      <c r="F55" s="1" t="s">
        <v>22</v>
      </c>
      <c r="G55" s="20"/>
      <c r="H55" s="20" t="s">
        <v>191</v>
      </c>
      <c r="I55" s="22">
        <v>1</v>
      </c>
      <c r="K55" s="67"/>
    </row>
    <row r="56" spans="1:11">
      <c r="A56">
        <v>55</v>
      </c>
      <c r="B56" s="24"/>
      <c r="C56" s="31" t="str">
        <f t="shared" si="0"/>
        <v>高等学校国公立・私立教員非常勤奈良県費</v>
      </c>
      <c r="D56" s="20" t="s">
        <v>76</v>
      </c>
      <c r="E56" s="23" t="s">
        <v>33</v>
      </c>
      <c r="F56" s="1" t="s">
        <v>17</v>
      </c>
      <c r="G56" s="20"/>
      <c r="H56" s="20" t="s">
        <v>190</v>
      </c>
      <c r="I56" s="22">
        <v>0.8</v>
      </c>
      <c r="K56" s="67"/>
    </row>
    <row r="57" spans="1:11">
      <c r="A57">
        <v>56</v>
      </c>
      <c r="B57" s="24"/>
      <c r="C57" s="31" t="str">
        <f t="shared" si="0"/>
        <v>高等学校国公立・私立教員非常勤奈良県費以外の公費</v>
      </c>
      <c r="D57" s="20" t="s">
        <v>76</v>
      </c>
      <c r="E57" s="23" t="s">
        <v>33</v>
      </c>
      <c r="F57" s="1" t="s">
        <v>17</v>
      </c>
      <c r="G57" s="20"/>
      <c r="H57" s="20" t="s">
        <v>225</v>
      </c>
      <c r="I57" s="22">
        <v>0.8</v>
      </c>
      <c r="K57" s="67"/>
    </row>
    <row r="58" spans="1:11">
      <c r="A58">
        <v>57</v>
      </c>
      <c r="B58" s="24"/>
      <c r="C58" s="31" t="str">
        <f t="shared" si="0"/>
        <v>高等学校国公立・私立教員非常勤その他</v>
      </c>
      <c r="D58" s="20" t="s">
        <v>76</v>
      </c>
      <c r="E58" s="23" t="s">
        <v>33</v>
      </c>
      <c r="F58" s="1" t="s">
        <v>17</v>
      </c>
      <c r="G58" s="20"/>
      <c r="H58" s="20" t="s">
        <v>191</v>
      </c>
      <c r="I58" s="22">
        <v>0.8</v>
      </c>
      <c r="K58" s="67"/>
    </row>
    <row r="59" spans="1:11">
      <c r="A59">
        <v>58</v>
      </c>
      <c r="B59" s="24"/>
      <c r="C59" s="31" t="str">
        <f t="shared" si="0"/>
        <v>高等学校教員以外の公務員正規（無期雇用）奈良県費</v>
      </c>
      <c r="D59" s="20" t="s">
        <v>76</v>
      </c>
      <c r="E59" s="23" t="s">
        <v>224</v>
      </c>
      <c r="F59" s="1" t="s">
        <v>19</v>
      </c>
      <c r="G59" s="20"/>
      <c r="H59" s="20" t="s">
        <v>190</v>
      </c>
      <c r="I59" s="22">
        <v>1</v>
      </c>
      <c r="K59" s="67"/>
    </row>
    <row r="60" spans="1:11">
      <c r="A60">
        <v>59</v>
      </c>
      <c r="B60" s="24"/>
      <c r="C60" s="31" t="str">
        <f t="shared" si="0"/>
        <v>高等学校教員以外の公務員正規（無期雇用）奈良県費以外の公費</v>
      </c>
      <c r="D60" s="20" t="s">
        <v>76</v>
      </c>
      <c r="E60" s="23" t="s">
        <v>224</v>
      </c>
      <c r="F60" s="1" t="s">
        <v>19</v>
      </c>
      <c r="G60" s="20"/>
      <c r="H60" s="20" t="s">
        <v>225</v>
      </c>
      <c r="I60" s="22">
        <v>1</v>
      </c>
      <c r="K60" s="67"/>
    </row>
    <row r="61" spans="1:11">
      <c r="A61">
        <v>60</v>
      </c>
      <c r="B61" s="24"/>
      <c r="C61" s="31" t="str">
        <f t="shared" si="0"/>
        <v>高等学校教員以外の公務員正規（無期雇用）その他</v>
      </c>
      <c r="D61" s="20" t="s">
        <v>76</v>
      </c>
      <c r="E61" s="23" t="s">
        <v>224</v>
      </c>
      <c r="F61" s="1" t="s">
        <v>19</v>
      </c>
      <c r="G61" s="20"/>
      <c r="H61" s="20" t="s">
        <v>191</v>
      </c>
      <c r="I61" s="22">
        <v>1</v>
      </c>
      <c r="K61" s="67"/>
    </row>
    <row r="62" spans="1:11">
      <c r="A62">
        <v>61</v>
      </c>
      <c r="B62" s="24"/>
      <c r="C62" s="31" t="str">
        <f t="shared" si="0"/>
        <v>高等学校教員以外の公務員臨時・任期付・会計年度任用職員（有期雇用・常勤）奈良県費</v>
      </c>
      <c r="D62" s="20" t="s">
        <v>76</v>
      </c>
      <c r="E62" s="23" t="s">
        <v>224</v>
      </c>
      <c r="F62" s="1" t="s">
        <v>70</v>
      </c>
      <c r="G62" s="20"/>
      <c r="H62" s="20" t="s">
        <v>190</v>
      </c>
      <c r="I62" s="22">
        <v>0.8</v>
      </c>
      <c r="K62" s="67"/>
    </row>
    <row r="63" spans="1:11">
      <c r="A63">
        <v>62</v>
      </c>
      <c r="B63" s="24"/>
      <c r="C63" s="31" t="str">
        <f t="shared" si="0"/>
        <v>高等学校教員以外の公務員臨時・任期付・会計年度任用職員（有期雇用・常勤）奈良県費以外の公費</v>
      </c>
      <c r="D63" s="20" t="s">
        <v>76</v>
      </c>
      <c r="E63" s="23" t="s">
        <v>224</v>
      </c>
      <c r="F63" s="1" t="s">
        <v>70</v>
      </c>
      <c r="G63" s="20"/>
      <c r="H63" s="20" t="s">
        <v>225</v>
      </c>
      <c r="I63" s="22">
        <v>0.8</v>
      </c>
      <c r="K63" s="67"/>
    </row>
    <row r="64" spans="1:11">
      <c r="A64">
        <v>63</v>
      </c>
      <c r="B64" s="24"/>
      <c r="C64" s="31" t="str">
        <f t="shared" si="0"/>
        <v>高等学校教員以外の公務員臨時・任期付・会計年度任用職員（有期雇用・常勤）その他</v>
      </c>
      <c r="D64" s="20" t="s">
        <v>76</v>
      </c>
      <c r="E64" s="23" t="s">
        <v>224</v>
      </c>
      <c r="F64" s="1" t="s">
        <v>70</v>
      </c>
      <c r="G64" s="20"/>
      <c r="H64" s="20" t="s">
        <v>191</v>
      </c>
      <c r="I64" s="22">
        <v>0.8</v>
      </c>
      <c r="K64" s="67"/>
    </row>
    <row r="65" spans="1:11">
      <c r="A65">
        <v>64</v>
      </c>
      <c r="B65" s="24"/>
      <c r="C65" s="31" t="str">
        <f t="shared" si="0"/>
        <v>高等学校教員以外の公務員会計年度任用職員、非常勤職員奈良県費</v>
      </c>
      <c r="D65" s="20" t="s">
        <v>76</v>
      </c>
      <c r="E65" s="23" t="s">
        <v>224</v>
      </c>
      <c r="F65" s="1" t="s">
        <v>21</v>
      </c>
      <c r="G65" s="20"/>
      <c r="H65" s="20" t="s">
        <v>190</v>
      </c>
      <c r="I65" s="22">
        <v>0.5</v>
      </c>
      <c r="K65" s="67"/>
    </row>
    <row r="66" spans="1:11">
      <c r="A66">
        <v>65</v>
      </c>
      <c r="B66" s="24"/>
      <c r="C66" s="31" t="str">
        <f t="shared" si="0"/>
        <v>高等学校教員以外の公務員会計年度任用職員、非常勤職員奈良県費以外の公費</v>
      </c>
      <c r="D66" s="20" t="s">
        <v>76</v>
      </c>
      <c r="E66" s="23" t="s">
        <v>224</v>
      </c>
      <c r="F66" s="1" t="s">
        <v>21</v>
      </c>
      <c r="G66" s="20"/>
      <c r="H66" s="20" t="s">
        <v>225</v>
      </c>
      <c r="I66" s="22">
        <v>0.5</v>
      </c>
      <c r="K66" s="67"/>
    </row>
    <row r="67" spans="1:11">
      <c r="A67">
        <v>66</v>
      </c>
      <c r="B67" s="24"/>
      <c r="C67" s="31" t="str">
        <f t="shared" ref="C67:C130" si="1">D67&amp;E67&amp;F67&amp;G67&amp;H67</f>
        <v>高等学校教員以外の公務員会計年度任用職員、非常勤職員その他</v>
      </c>
      <c r="D67" s="20" t="s">
        <v>76</v>
      </c>
      <c r="E67" s="23" t="s">
        <v>224</v>
      </c>
      <c r="F67" s="1" t="s">
        <v>21</v>
      </c>
      <c r="G67" s="20"/>
      <c r="H67" s="20" t="s">
        <v>191</v>
      </c>
      <c r="I67" s="22">
        <v>0.5</v>
      </c>
      <c r="K67" s="67"/>
    </row>
    <row r="68" spans="1:11">
      <c r="A68">
        <v>67</v>
      </c>
      <c r="B68" s="24"/>
      <c r="C68" s="31" t="str">
        <f t="shared" si="1"/>
        <v>高等学校民間企業・団体正規（無期雇用）</v>
      </c>
      <c r="D68" s="20" t="s">
        <v>76</v>
      </c>
      <c r="E68" s="23" t="s">
        <v>20</v>
      </c>
      <c r="F68" s="21" t="s">
        <v>18</v>
      </c>
      <c r="G68" s="20"/>
      <c r="H68" s="20"/>
      <c r="I68" s="22">
        <v>0.8</v>
      </c>
      <c r="K68" s="67"/>
    </row>
    <row r="69" spans="1:11">
      <c r="A69">
        <v>68</v>
      </c>
      <c r="B69" s="24"/>
      <c r="C69" s="31" t="str">
        <f t="shared" si="1"/>
        <v>高等学校民間企業・団体契約社員・臨時職員・非常勤等（有期雇用）</v>
      </c>
      <c r="D69" s="20" t="s">
        <v>76</v>
      </c>
      <c r="E69" s="23" t="s">
        <v>20</v>
      </c>
      <c r="F69" s="21" t="s">
        <v>23</v>
      </c>
      <c r="G69" s="20"/>
      <c r="H69" s="20"/>
      <c r="I69" s="22">
        <v>0.5</v>
      </c>
      <c r="K69" s="67"/>
    </row>
    <row r="70" spans="1:11">
      <c r="A70">
        <v>69</v>
      </c>
      <c r="B70" s="24"/>
      <c r="C70" s="31" t="str">
        <f t="shared" si="1"/>
        <v>高等学校民間企業・団体パート・アルバイト</v>
      </c>
      <c r="D70" s="20" t="s">
        <v>76</v>
      </c>
      <c r="E70" s="23" t="s">
        <v>20</v>
      </c>
      <c r="F70" s="21" t="s">
        <v>24</v>
      </c>
      <c r="G70" s="20"/>
      <c r="H70" s="20"/>
      <c r="I70" s="22">
        <v>0.5</v>
      </c>
      <c r="K70" s="67"/>
    </row>
    <row r="71" spans="1:11">
      <c r="A71">
        <v>70</v>
      </c>
      <c r="B71" s="24"/>
      <c r="C71" s="31" t="str">
        <f t="shared" si="1"/>
        <v>高等学校通学正規の修学年数内の期間</v>
      </c>
      <c r="D71" s="20" t="s">
        <v>76</v>
      </c>
      <c r="E71" s="26" t="s">
        <v>31</v>
      </c>
      <c r="F71" s="21" t="s">
        <v>30</v>
      </c>
      <c r="G71" s="20"/>
      <c r="H71" s="20"/>
      <c r="I71" s="22">
        <v>1</v>
      </c>
      <c r="K71" s="67"/>
    </row>
    <row r="72" spans="1:11">
      <c r="A72">
        <v>71</v>
      </c>
      <c r="B72" s="24"/>
      <c r="C72" s="31" t="str">
        <f t="shared" si="1"/>
        <v>高等学校通学上記以外（留年、留学、休学、科目履修、通信教育等）</v>
      </c>
      <c r="D72" s="20" t="s">
        <v>76</v>
      </c>
      <c r="E72" s="26" t="s">
        <v>31</v>
      </c>
      <c r="F72" s="21" t="s">
        <v>25</v>
      </c>
      <c r="G72" s="20"/>
      <c r="H72" s="20"/>
      <c r="I72" s="22">
        <v>0.5</v>
      </c>
      <c r="K72" s="67"/>
    </row>
    <row r="73" spans="1:11">
      <c r="A73">
        <v>72</v>
      </c>
      <c r="B73" s="24"/>
      <c r="C73" s="31" t="str">
        <f t="shared" si="1"/>
        <v>高等学校その他在家庭（無職）、自営（個人事業・フリーランス等）</v>
      </c>
      <c r="D73" s="20" t="s">
        <v>76</v>
      </c>
      <c r="E73" s="26" t="s">
        <v>16</v>
      </c>
      <c r="F73" s="21" t="s">
        <v>26</v>
      </c>
      <c r="G73" s="20"/>
      <c r="H73" s="20"/>
      <c r="I73" s="22">
        <v>0.5</v>
      </c>
      <c r="K73" s="67"/>
    </row>
    <row r="74" spans="1:11">
      <c r="A74">
        <v>73</v>
      </c>
      <c r="B74" s="24"/>
      <c r="C74" s="31" t="str">
        <f t="shared" si="1"/>
        <v>特別支援学校国公立・私立教員正規（無期雇用）奈良県費</v>
      </c>
      <c r="D74" s="20" t="s">
        <v>77</v>
      </c>
      <c r="E74" s="23" t="s">
        <v>33</v>
      </c>
      <c r="F74" s="1" t="s">
        <v>19</v>
      </c>
      <c r="G74" s="20"/>
      <c r="H74" s="20" t="s">
        <v>190</v>
      </c>
      <c r="I74" s="22">
        <v>1</v>
      </c>
      <c r="K74" s="67"/>
    </row>
    <row r="75" spans="1:11">
      <c r="A75">
        <v>74</v>
      </c>
      <c r="B75" s="24"/>
      <c r="C75" s="31" t="str">
        <f t="shared" si="1"/>
        <v>特別支援学校国公立・私立教員正規（無期雇用）奈良県費以外の公費</v>
      </c>
      <c r="D75" s="20" t="s">
        <v>77</v>
      </c>
      <c r="E75" s="23" t="s">
        <v>33</v>
      </c>
      <c r="F75" s="1" t="s">
        <v>19</v>
      </c>
      <c r="G75" s="20"/>
      <c r="H75" s="20" t="s">
        <v>225</v>
      </c>
      <c r="I75" s="22">
        <v>1</v>
      </c>
      <c r="K75" s="67"/>
    </row>
    <row r="76" spans="1:11">
      <c r="A76">
        <v>75</v>
      </c>
      <c r="B76" s="24"/>
      <c r="C76" s="31" t="str">
        <f t="shared" si="1"/>
        <v>特別支援学校国公立・私立教員正規（無期雇用）その他</v>
      </c>
      <c r="D76" s="20" t="s">
        <v>77</v>
      </c>
      <c r="E76" s="23" t="s">
        <v>33</v>
      </c>
      <c r="F76" s="1" t="s">
        <v>19</v>
      </c>
      <c r="G76" s="20"/>
      <c r="H76" s="20" t="s">
        <v>191</v>
      </c>
      <c r="I76" s="22">
        <v>1</v>
      </c>
      <c r="K76" s="67"/>
    </row>
    <row r="77" spans="1:11">
      <c r="A77">
        <v>76</v>
      </c>
      <c r="B77" s="24"/>
      <c r="C77" s="31" t="str">
        <f t="shared" si="1"/>
        <v>特別支援学校国公立・私立教員臨時・任期付等（有期雇用・常勤）奈良県費</v>
      </c>
      <c r="D77" s="20" t="s">
        <v>77</v>
      </c>
      <c r="E77" s="23" t="s">
        <v>33</v>
      </c>
      <c r="F77" s="1" t="s">
        <v>22</v>
      </c>
      <c r="G77" s="20"/>
      <c r="H77" s="20" t="s">
        <v>190</v>
      </c>
      <c r="I77" s="22">
        <v>1</v>
      </c>
      <c r="K77" s="67"/>
    </row>
    <row r="78" spans="1:11">
      <c r="A78">
        <v>77</v>
      </c>
      <c r="B78" s="24"/>
      <c r="C78" s="31" t="str">
        <f t="shared" si="1"/>
        <v>特別支援学校国公立・私立教員臨時・任期付等（有期雇用・常勤）奈良県費以外の公費</v>
      </c>
      <c r="D78" s="20" t="s">
        <v>77</v>
      </c>
      <c r="E78" s="23" t="s">
        <v>33</v>
      </c>
      <c r="F78" s="1" t="s">
        <v>22</v>
      </c>
      <c r="G78" s="20"/>
      <c r="H78" s="20" t="s">
        <v>225</v>
      </c>
      <c r="I78" s="22">
        <v>1</v>
      </c>
      <c r="K78" s="67"/>
    </row>
    <row r="79" spans="1:11">
      <c r="A79">
        <v>78</v>
      </c>
      <c r="B79" s="24"/>
      <c r="C79" s="31" t="str">
        <f t="shared" si="1"/>
        <v>特別支援学校国公立・私立教員臨時・任期付等（有期雇用・常勤）その他</v>
      </c>
      <c r="D79" s="20" t="s">
        <v>77</v>
      </c>
      <c r="E79" s="23" t="s">
        <v>33</v>
      </c>
      <c r="F79" s="1" t="s">
        <v>22</v>
      </c>
      <c r="G79" s="20"/>
      <c r="H79" s="20" t="s">
        <v>191</v>
      </c>
      <c r="I79" s="22">
        <v>1</v>
      </c>
      <c r="K79" s="67"/>
    </row>
    <row r="80" spans="1:11">
      <c r="A80">
        <v>79</v>
      </c>
      <c r="B80" s="24"/>
      <c r="C80" s="31" t="str">
        <f t="shared" si="1"/>
        <v>特別支援学校国公立・私立教員非常勤奈良県費</v>
      </c>
      <c r="D80" s="20" t="s">
        <v>77</v>
      </c>
      <c r="E80" s="23" t="s">
        <v>33</v>
      </c>
      <c r="F80" s="1" t="s">
        <v>17</v>
      </c>
      <c r="G80" s="20"/>
      <c r="H80" s="20" t="s">
        <v>190</v>
      </c>
      <c r="I80" s="22">
        <v>0.8</v>
      </c>
      <c r="K80" s="67"/>
    </row>
    <row r="81" spans="1:11">
      <c r="A81">
        <v>80</v>
      </c>
      <c r="B81" s="24"/>
      <c r="C81" s="31" t="str">
        <f t="shared" si="1"/>
        <v>特別支援学校国公立・私立教員非常勤奈良県費以外の公費</v>
      </c>
      <c r="D81" s="20" t="s">
        <v>77</v>
      </c>
      <c r="E81" s="23" t="s">
        <v>33</v>
      </c>
      <c r="F81" s="1" t="s">
        <v>17</v>
      </c>
      <c r="G81" s="20"/>
      <c r="H81" s="20" t="s">
        <v>225</v>
      </c>
      <c r="I81" s="22">
        <v>0.8</v>
      </c>
      <c r="K81" s="67"/>
    </row>
    <row r="82" spans="1:11">
      <c r="A82">
        <v>81</v>
      </c>
      <c r="B82" s="24"/>
      <c r="C82" s="31" t="str">
        <f t="shared" si="1"/>
        <v>特別支援学校国公立・私立教員非常勤その他</v>
      </c>
      <c r="D82" s="20" t="s">
        <v>77</v>
      </c>
      <c r="E82" s="23" t="s">
        <v>33</v>
      </c>
      <c r="F82" s="1" t="s">
        <v>17</v>
      </c>
      <c r="G82" s="20"/>
      <c r="H82" s="20" t="s">
        <v>191</v>
      </c>
      <c r="I82" s="22">
        <v>0.8</v>
      </c>
      <c r="K82" s="67"/>
    </row>
    <row r="83" spans="1:11">
      <c r="A83">
        <v>82</v>
      </c>
      <c r="B83" s="24"/>
      <c r="C83" s="31" t="str">
        <f t="shared" si="1"/>
        <v>特別支援学校教員以外の公務員正規（無期雇用）奈良県費</v>
      </c>
      <c r="D83" s="20" t="s">
        <v>77</v>
      </c>
      <c r="E83" s="23" t="s">
        <v>224</v>
      </c>
      <c r="F83" s="1" t="s">
        <v>19</v>
      </c>
      <c r="G83" s="20"/>
      <c r="H83" s="20" t="s">
        <v>190</v>
      </c>
      <c r="I83" s="22">
        <v>1</v>
      </c>
      <c r="K83" s="67"/>
    </row>
    <row r="84" spans="1:11">
      <c r="A84">
        <v>83</v>
      </c>
      <c r="B84" s="24"/>
      <c r="C84" s="31" t="str">
        <f t="shared" si="1"/>
        <v>特別支援学校教員以外の公務員正規（無期雇用）奈良県費以外の公費</v>
      </c>
      <c r="D84" s="20" t="s">
        <v>77</v>
      </c>
      <c r="E84" s="23" t="s">
        <v>224</v>
      </c>
      <c r="F84" s="1" t="s">
        <v>19</v>
      </c>
      <c r="G84" s="20"/>
      <c r="H84" s="20" t="s">
        <v>225</v>
      </c>
      <c r="I84" s="22">
        <v>1</v>
      </c>
      <c r="K84" s="67"/>
    </row>
    <row r="85" spans="1:11">
      <c r="A85">
        <v>84</v>
      </c>
      <c r="B85" s="24"/>
      <c r="C85" s="31" t="str">
        <f t="shared" si="1"/>
        <v>特別支援学校教員以外の公務員正規（無期雇用）その他</v>
      </c>
      <c r="D85" s="20" t="s">
        <v>77</v>
      </c>
      <c r="E85" s="23" t="s">
        <v>224</v>
      </c>
      <c r="F85" s="1" t="s">
        <v>19</v>
      </c>
      <c r="G85" s="20"/>
      <c r="H85" s="20" t="s">
        <v>191</v>
      </c>
      <c r="I85" s="22">
        <v>1</v>
      </c>
      <c r="K85" s="67"/>
    </row>
    <row r="86" spans="1:11">
      <c r="A86">
        <v>85</v>
      </c>
      <c r="B86" s="24"/>
      <c r="C86" s="31" t="str">
        <f t="shared" si="1"/>
        <v>特別支援学校教員以外の公務員臨時・任期付・会計年度任用職員（有期雇用・常勤）奈良県費</v>
      </c>
      <c r="D86" s="20" t="s">
        <v>77</v>
      </c>
      <c r="E86" s="23" t="s">
        <v>224</v>
      </c>
      <c r="F86" s="1" t="s">
        <v>70</v>
      </c>
      <c r="G86" s="20"/>
      <c r="H86" s="20" t="s">
        <v>190</v>
      </c>
      <c r="I86" s="22">
        <v>0.8</v>
      </c>
      <c r="K86" s="67"/>
    </row>
    <row r="87" spans="1:11">
      <c r="A87">
        <v>86</v>
      </c>
      <c r="B87" s="24"/>
      <c r="C87" s="31" t="str">
        <f t="shared" si="1"/>
        <v>特別支援学校教員以外の公務員臨時・任期付・会計年度任用職員（有期雇用・常勤）奈良県費以外の公費</v>
      </c>
      <c r="D87" s="20" t="s">
        <v>77</v>
      </c>
      <c r="E87" s="23" t="s">
        <v>224</v>
      </c>
      <c r="F87" s="1" t="s">
        <v>70</v>
      </c>
      <c r="G87" s="20"/>
      <c r="H87" s="20" t="s">
        <v>225</v>
      </c>
      <c r="I87" s="22">
        <v>0.8</v>
      </c>
      <c r="K87" s="67"/>
    </row>
    <row r="88" spans="1:11">
      <c r="A88">
        <v>87</v>
      </c>
      <c r="B88" s="24"/>
      <c r="C88" s="31" t="str">
        <f t="shared" si="1"/>
        <v>特別支援学校教員以外の公務員臨時・任期付・会計年度任用職員（有期雇用・常勤）その他</v>
      </c>
      <c r="D88" s="20" t="s">
        <v>77</v>
      </c>
      <c r="E88" s="23" t="s">
        <v>224</v>
      </c>
      <c r="F88" s="1" t="s">
        <v>70</v>
      </c>
      <c r="G88" s="20"/>
      <c r="H88" s="20" t="s">
        <v>191</v>
      </c>
      <c r="I88" s="22">
        <v>0.8</v>
      </c>
      <c r="K88" s="67"/>
    </row>
    <row r="89" spans="1:11">
      <c r="A89">
        <v>88</v>
      </c>
      <c r="B89" s="24"/>
      <c r="C89" s="31" t="str">
        <f t="shared" si="1"/>
        <v>特別支援学校教員以外の公務員会計年度任用職員、非常勤職員奈良県費</v>
      </c>
      <c r="D89" s="20" t="s">
        <v>77</v>
      </c>
      <c r="E89" s="23" t="s">
        <v>224</v>
      </c>
      <c r="F89" s="1" t="s">
        <v>21</v>
      </c>
      <c r="G89" s="20"/>
      <c r="H89" s="20" t="s">
        <v>190</v>
      </c>
      <c r="I89" s="22">
        <v>0.5</v>
      </c>
      <c r="K89" s="67"/>
    </row>
    <row r="90" spans="1:11">
      <c r="A90">
        <v>89</v>
      </c>
      <c r="B90" s="24"/>
      <c r="C90" s="31" t="str">
        <f t="shared" si="1"/>
        <v>特別支援学校教員以外の公務員会計年度任用職員、非常勤職員奈良県費以外の公費</v>
      </c>
      <c r="D90" s="20" t="s">
        <v>77</v>
      </c>
      <c r="E90" s="23" t="s">
        <v>224</v>
      </c>
      <c r="F90" s="1" t="s">
        <v>21</v>
      </c>
      <c r="G90" s="20"/>
      <c r="H90" s="20" t="s">
        <v>225</v>
      </c>
      <c r="I90" s="22">
        <v>0.5</v>
      </c>
      <c r="K90" s="67"/>
    </row>
    <row r="91" spans="1:11">
      <c r="A91">
        <v>90</v>
      </c>
      <c r="B91" s="24"/>
      <c r="C91" s="31" t="str">
        <f t="shared" si="1"/>
        <v>特別支援学校教員以外の公務員会計年度任用職員、非常勤職員その他</v>
      </c>
      <c r="D91" s="20" t="s">
        <v>77</v>
      </c>
      <c r="E91" s="23" t="s">
        <v>224</v>
      </c>
      <c r="F91" s="1" t="s">
        <v>21</v>
      </c>
      <c r="G91" s="20"/>
      <c r="H91" s="20" t="s">
        <v>191</v>
      </c>
      <c r="I91" s="22">
        <v>0.5</v>
      </c>
      <c r="K91" s="67"/>
    </row>
    <row r="92" spans="1:11">
      <c r="A92">
        <v>91</v>
      </c>
      <c r="B92" s="24"/>
      <c r="C92" s="31" t="str">
        <f t="shared" si="1"/>
        <v>特別支援学校民間企業・団体正規（無期雇用）</v>
      </c>
      <c r="D92" s="20" t="s">
        <v>77</v>
      </c>
      <c r="E92" s="23" t="s">
        <v>20</v>
      </c>
      <c r="F92" s="21" t="s">
        <v>18</v>
      </c>
      <c r="G92" s="20"/>
      <c r="H92" s="20"/>
      <c r="I92" s="22">
        <v>0.8</v>
      </c>
      <c r="K92" s="67"/>
    </row>
    <row r="93" spans="1:11">
      <c r="A93">
        <v>92</v>
      </c>
      <c r="B93" s="24"/>
      <c r="C93" s="31" t="str">
        <f t="shared" si="1"/>
        <v>特別支援学校民間企業・団体契約社員・臨時職員・非常勤等（有期雇用）</v>
      </c>
      <c r="D93" s="20" t="s">
        <v>77</v>
      </c>
      <c r="E93" s="23" t="s">
        <v>20</v>
      </c>
      <c r="F93" s="21" t="s">
        <v>23</v>
      </c>
      <c r="G93" s="20"/>
      <c r="H93" s="20"/>
      <c r="I93" s="22">
        <v>0.5</v>
      </c>
      <c r="K93" s="67"/>
    </row>
    <row r="94" spans="1:11">
      <c r="A94">
        <v>93</v>
      </c>
      <c r="B94" s="24"/>
      <c r="C94" s="31" t="str">
        <f t="shared" si="1"/>
        <v>特別支援学校民間企業・団体パート・アルバイト</v>
      </c>
      <c r="D94" s="20" t="s">
        <v>77</v>
      </c>
      <c r="E94" s="23" t="s">
        <v>20</v>
      </c>
      <c r="F94" s="21" t="s">
        <v>24</v>
      </c>
      <c r="G94" s="20"/>
      <c r="H94" s="20"/>
      <c r="I94" s="22">
        <v>0.5</v>
      </c>
      <c r="K94" s="67"/>
    </row>
    <row r="95" spans="1:11">
      <c r="A95">
        <v>94</v>
      </c>
      <c r="B95" s="24"/>
      <c r="C95" s="31" t="str">
        <f t="shared" si="1"/>
        <v>特別支援学校通学正規の修学年数内の期間</v>
      </c>
      <c r="D95" s="20" t="s">
        <v>77</v>
      </c>
      <c r="E95" s="26" t="s">
        <v>31</v>
      </c>
      <c r="F95" s="21" t="s">
        <v>30</v>
      </c>
      <c r="G95" s="20"/>
      <c r="H95" s="20"/>
      <c r="I95" s="22">
        <v>1</v>
      </c>
      <c r="K95" s="67"/>
    </row>
    <row r="96" spans="1:11">
      <c r="A96">
        <v>95</v>
      </c>
      <c r="B96" s="24"/>
      <c r="C96" s="31" t="str">
        <f t="shared" si="1"/>
        <v>特別支援学校通学上記以外（留年、留学、休学、科目履修、通信教育等）</v>
      </c>
      <c r="D96" s="20" t="s">
        <v>77</v>
      </c>
      <c r="E96" s="26" t="s">
        <v>31</v>
      </c>
      <c r="F96" s="21" t="s">
        <v>25</v>
      </c>
      <c r="G96" s="20"/>
      <c r="H96" s="20"/>
      <c r="I96" s="22">
        <v>0.5</v>
      </c>
      <c r="K96" s="67"/>
    </row>
    <row r="97" spans="1:11">
      <c r="A97">
        <v>96</v>
      </c>
      <c r="B97" s="24"/>
      <c r="C97" s="31" t="str">
        <f t="shared" si="1"/>
        <v>特別支援学校その他在家庭（無職）、自営（個人事業・フリーランス等）</v>
      </c>
      <c r="D97" s="20" t="s">
        <v>77</v>
      </c>
      <c r="E97" s="26" t="s">
        <v>16</v>
      </c>
      <c r="F97" s="21" t="s">
        <v>26</v>
      </c>
      <c r="G97" s="20"/>
      <c r="H97" s="20"/>
      <c r="I97" s="22">
        <v>0.5</v>
      </c>
      <c r="K97" s="67"/>
    </row>
    <row r="98" spans="1:11">
      <c r="A98">
        <v>97</v>
      </c>
      <c r="B98" s="24"/>
      <c r="C98" s="31" t="str">
        <f t="shared" si="1"/>
        <v>養護講師国公立・私立教員正規（無期雇用）奈良県費</v>
      </c>
      <c r="D98" s="20" t="s">
        <v>256</v>
      </c>
      <c r="E98" s="23" t="s">
        <v>33</v>
      </c>
      <c r="F98" s="1" t="s">
        <v>19</v>
      </c>
      <c r="G98" s="20"/>
      <c r="H98" s="20" t="s">
        <v>190</v>
      </c>
      <c r="I98" s="22">
        <v>1</v>
      </c>
      <c r="K98" s="67"/>
    </row>
    <row r="99" spans="1:11">
      <c r="A99">
        <v>98</v>
      </c>
      <c r="B99" s="24"/>
      <c r="C99" s="31" t="str">
        <f t="shared" si="1"/>
        <v>養護講師国公立・私立教員正規（無期雇用）奈良県費以外の公費</v>
      </c>
      <c r="D99" s="20" t="s">
        <v>256</v>
      </c>
      <c r="E99" s="23" t="s">
        <v>33</v>
      </c>
      <c r="F99" s="1" t="s">
        <v>19</v>
      </c>
      <c r="G99" s="20"/>
      <c r="H99" s="20" t="s">
        <v>225</v>
      </c>
      <c r="I99" s="22">
        <v>1</v>
      </c>
      <c r="K99" s="67"/>
    </row>
    <row r="100" spans="1:11">
      <c r="A100">
        <v>99</v>
      </c>
      <c r="B100" s="24"/>
      <c r="C100" s="31" t="str">
        <f t="shared" si="1"/>
        <v>養護講師国公立・私立教員正規（無期雇用）その他</v>
      </c>
      <c r="D100" s="20" t="s">
        <v>256</v>
      </c>
      <c r="E100" s="21" t="s">
        <v>33</v>
      </c>
      <c r="F100" s="1" t="s">
        <v>19</v>
      </c>
      <c r="G100" s="20"/>
      <c r="H100" s="20" t="s">
        <v>191</v>
      </c>
      <c r="I100" s="22">
        <v>1</v>
      </c>
      <c r="K100" s="67"/>
    </row>
    <row r="101" spans="1:11">
      <c r="A101">
        <v>100</v>
      </c>
      <c r="B101" s="24"/>
      <c r="C101" s="31" t="str">
        <f t="shared" si="1"/>
        <v>養護講師国公立・私立教員臨時・任期付等（有期雇用・常勤）奈良県費</v>
      </c>
      <c r="D101" s="20" t="s">
        <v>256</v>
      </c>
      <c r="E101" s="23" t="s">
        <v>33</v>
      </c>
      <c r="F101" s="1" t="s">
        <v>22</v>
      </c>
      <c r="G101" s="20"/>
      <c r="H101" s="20" t="s">
        <v>190</v>
      </c>
      <c r="I101" s="22">
        <v>1</v>
      </c>
      <c r="K101" s="67"/>
    </row>
    <row r="102" spans="1:11">
      <c r="A102">
        <v>101</v>
      </c>
      <c r="B102" s="24"/>
      <c r="C102" s="31" t="str">
        <f t="shared" si="1"/>
        <v>養護講師国公立・私立教員臨時・任期付等（有期雇用・常勤）奈良県費以外の公費</v>
      </c>
      <c r="D102" s="20" t="s">
        <v>256</v>
      </c>
      <c r="E102" s="23" t="s">
        <v>33</v>
      </c>
      <c r="F102" s="1" t="s">
        <v>22</v>
      </c>
      <c r="G102" s="20"/>
      <c r="H102" s="20" t="s">
        <v>225</v>
      </c>
      <c r="I102" s="22">
        <v>1</v>
      </c>
      <c r="K102" s="67"/>
    </row>
    <row r="103" spans="1:11">
      <c r="A103">
        <v>102</v>
      </c>
      <c r="B103" s="24"/>
      <c r="C103" s="31" t="str">
        <f t="shared" si="1"/>
        <v>養護講師国公立・私立教員臨時・任期付等（有期雇用・常勤）その他</v>
      </c>
      <c r="D103" s="20" t="s">
        <v>256</v>
      </c>
      <c r="E103" s="23" t="s">
        <v>33</v>
      </c>
      <c r="F103" s="1" t="s">
        <v>22</v>
      </c>
      <c r="G103" s="20"/>
      <c r="H103" s="20" t="s">
        <v>191</v>
      </c>
      <c r="I103" s="22">
        <v>1</v>
      </c>
      <c r="K103" s="67"/>
    </row>
    <row r="104" spans="1:11">
      <c r="A104">
        <v>103</v>
      </c>
      <c r="B104" s="24"/>
      <c r="C104" s="31" t="str">
        <f t="shared" si="1"/>
        <v>養護講師国公立・私立教員非常勤奈良県費</v>
      </c>
      <c r="D104" s="20" t="s">
        <v>256</v>
      </c>
      <c r="E104" s="23" t="s">
        <v>33</v>
      </c>
      <c r="F104" s="1" t="s">
        <v>17</v>
      </c>
      <c r="G104" s="20"/>
      <c r="H104" s="20" t="s">
        <v>190</v>
      </c>
      <c r="I104" s="22">
        <v>0.8</v>
      </c>
      <c r="K104" s="67"/>
    </row>
    <row r="105" spans="1:11">
      <c r="A105">
        <v>104</v>
      </c>
      <c r="B105" s="24"/>
      <c r="C105" s="31" t="str">
        <f t="shared" si="1"/>
        <v>養護講師国公立・私立教員非常勤奈良県費以外の公費</v>
      </c>
      <c r="D105" s="20" t="s">
        <v>256</v>
      </c>
      <c r="E105" s="23" t="s">
        <v>33</v>
      </c>
      <c r="F105" s="1" t="s">
        <v>17</v>
      </c>
      <c r="G105" s="20"/>
      <c r="H105" s="20" t="s">
        <v>225</v>
      </c>
      <c r="I105" s="22">
        <v>0.8</v>
      </c>
      <c r="K105" s="67"/>
    </row>
    <row r="106" spans="1:11">
      <c r="A106">
        <v>105</v>
      </c>
      <c r="B106" s="24"/>
      <c r="C106" s="31" t="str">
        <f t="shared" si="1"/>
        <v>養護講師国公立・私立教員非常勤その他</v>
      </c>
      <c r="D106" s="20" t="s">
        <v>256</v>
      </c>
      <c r="E106" s="23" t="s">
        <v>33</v>
      </c>
      <c r="F106" s="1" t="s">
        <v>17</v>
      </c>
      <c r="G106" s="20"/>
      <c r="H106" s="20" t="s">
        <v>191</v>
      </c>
      <c r="I106" s="22">
        <v>0.8</v>
      </c>
      <c r="K106" s="67"/>
    </row>
    <row r="107" spans="1:11">
      <c r="A107">
        <v>106</v>
      </c>
      <c r="B107" s="24"/>
      <c r="C107" s="31" t="str">
        <f t="shared" si="1"/>
        <v>養護講師教員以外の公務員正規（無期雇用）奈良県費</v>
      </c>
      <c r="D107" s="20" t="s">
        <v>256</v>
      </c>
      <c r="E107" s="23" t="s">
        <v>224</v>
      </c>
      <c r="F107" s="1" t="s">
        <v>19</v>
      </c>
      <c r="G107" s="20"/>
      <c r="H107" s="20" t="s">
        <v>190</v>
      </c>
      <c r="I107" s="22">
        <v>1</v>
      </c>
      <c r="K107" s="67"/>
    </row>
    <row r="108" spans="1:11">
      <c r="A108">
        <v>107</v>
      </c>
      <c r="B108" s="24"/>
      <c r="C108" s="31" t="str">
        <f t="shared" si="1"/>
        <v>養護講師教員以外の公務員正規（無期雇用）奈良県費以外の公費</v>
      </c>
      <c r="D108" s="20" t="s">
        <v>256</v>
      </c>
      <c r="E108" s="23" t="s">
        <v>224</v>
      </c>
      <c r="F108" s="1" t="s">
        <v>19</v>
      </c>
      <c r="G108" s="20"/>
      <c r="H108" s="20" t="s">
        <v>225</v>
      </c>
      <c r="I108" s="22">
        <v>1</v>
      </c>
      <c r="K108" s="67"/>
    </row>
    <row r="109" spans="1:11">
      <c r="A109">
        <v>108</v>
      </c>
      <c r="B109" s="24"/>
      <c r="C109" s="31" t="str">
        <f t="shared" si="1"/>
        <v>養護講師教員以外の公務員正規（無期雇用）その他</v>
      </c>
      <c r="D109" s="20" t="s">
        <v>256</v>
      </c>
      <c r="E109" s="23" t="s">
        <v>224</v>
      </c>
      <c r="F109" s="1" t="s">
        <v>19</v>
      </c>
      <c r="G109" s="20"/>
      <c r="H109" s="20" t="s">
        <v>191</v>
      </c>
      <c r="I109" s="22">
        <v>1</v>
      </c>
      <c r="K109" s="67"/>
    </row>
    <row r="110" spans="1:11">
      <c r="A110">
        <v>109</v>
      </c>
      <c r="B110" s="24"/>
      <c r="C110" s="31" t="str">
        <f t="shared" si="1"/>
        <v>養護講師教員以外の公務員臨時・任期付・会計年度任用職員（有期雇用・常勤）奈良県費</v>
      </c>
      <c r="D110" s="20" t="s">
        <v>256</v>
      </c>
      <c r="E110" s="23" t="s">
        <v>224</v>
      </c>
      <c r="F110" s="1" t="s">
        <v>70</v>
      </c>
      <c r="G110" s="20"/>
      <c r="H110" s="20" t="s">
        <v>190</v>
      </c>
      <c r="I110" s="22">
        <v>0.8</v>
      </c>
      <c r="K110" s="67"/>
    </row>
    <row r="111" spans="1:11">
      <c r="A111">
        <v>110</v>
      </c>
      <c r="B111" s="24"/>
      <c r="C111" s="31" t="str">
        <f t="shared" si="1"/>
        <v>養護講師教員以外の公務員臨時・任期付・会計年度任用職員（有期雇用・常勤）奈良県費以外の公費</v>
      </c>
      <c r="D111" s="20" t="s">
        <v>256</v>
      </c>
      <c r="E111" s="23" t="s">
        <v>224</v>
      </c>
      <c r="F111" s="1" t="s">
        <v>70</v>
      </c>
      <c r="G111" s="20"/>
      <c r="H111" s="20" t="s">
        <v>225</v>
      </c>
      <c r="I111" s="22">
        <v>0.8</v>
      </c>
      <c r="K111" s="67"/>
    </row>
    <row r="112" spans="1:11">
      <c r="A112">
        <v>111</v>
      </c>
      <c r="B112" s="24"/>
      <c r="C112" s="31" t="str">
        <f t="shared" si="1"/>
        <v>養護講師教員以外の公務員臨時・任期付・会計年度任用職員（有期雇用・常勤）その他</v>
      </c>
      <c r="D112" s="20" t="s">
        <v>256</v>
      </c>
      <c r="E112" s="23" t="s">
        <v>224</v>
      </c>
      <c r="F112" s="1" t="s">
        <v>70</v>
      </c>
      <c r="G112" s="20"/>
      <c r="H112" s="20" t="s">
        <v>191</v>
      </c>
      <c r="I112" s="22">
        <v>0.8</v>
      </c>
      <c r="K112" s="67"/>
    </row>
    <row r="113" spans="1:11">
      <c r="A113">
        <v>112</v>
      </c>
      <c r="B113" s="24"/>
      <c r="C113" s="31" t="str">
        <f t="shared" si="1"/>
        <v>養護講師教員以外の公務員会計年度任用職員、非常勤職員奈良県費</v>
      </c>
      <c r="D113" s="20" t="s">
        <v>256</v>
      </c>
      <c r="E113" s="23" t="s">
        <v>224</v>
      </c>
      <c r="F113" s="1" t="s">
        <v>21</v>
      </c>
      <c r="G113" s="20"/>
      <c r="H113" s="20" t="s">
        <v>190</v>
      </c>
      <c r="I113" s="22">
        <v>0.5</v>
      </c>
      <c r="K113" s="67"/>
    </row>
    <row r="114" spans="1:11">
      <c r="A114">
        <v>113</v>
      </c>
      <c r="B114" s="24"/>
      <c r="C114" s="31" t="str">
        <f t="shared" si="1"/>
        <v>養護講師教員以外の公務員会計年度任用職員、非常勤職員奈良県費以外の公費</v>
      </c>
      <c r="D114" s="20" t="s">
        <v>256</v>
      </c>
      <c r="E114" s="23" t="s">
        <v>224</v>
      </c>
      <c r="F114" s="1" t="s">
        <v>21</v>
      </c>
      <c r="G114" s="20"/>
      <c r="H114" s="20" t="s">
        <v>225</v>
      </c>
      <c r="I114" s="22">
        <v>0.5</v>
      </c>
      <c r="K114" s="67"/>
    </row>
    <row r="115" spans="1:11">
      <c r="A115">
        <v>114</v>
      </c>
      <c r="B115" s="24"/>
      <c r="C115" s="31" t="str">
        <f t="shared" si="1"/>
        <v>養護講師教員以外の公務員会計年度任用職員、非常勤職員その他</v>
      </c>
      <c r="D115" s="20" t="s">
        <v>256</v>
      </c>
      <c r="E115" s="23" t="s">
        <v>224</v>
      </c>
      <c r="F115" s="1" t="s">
        <v>21</v>
      </c>
      <c r="G115" s="20"/>
      <c r="H115" s="20" t="s">
        <v>191</v>
      </c>
      <c r="I115" s="22">
        <v>0.5</v>
      </c>
      <c r="K115" s="67"/>
    </row>
    <row r="116" spans="1:11">
      <c r="A116">
        <v>115</v>
      </c>
      <c r="B116" s="24"/>
      <c r="C116" s="31" t="str">
        <f t="shared" si="1"/>
        <v>養護講師民間企業・団体正規（無期雇用）看護師</v>
      </c>
      <c r="D116" s="20" t="s">
        <v>257</v>
      </c>
      <c r="E116" s="23" t="s">
        <v>20</v>
      </c>
      <c r="F116" s="21" t="s">
        <v>18</v>
      </c>
      <c r="G116" s="20" t="s">
        <v>67</v>
      </c>
      <c r="H116" s="20"/>
      <c r="I116" s="22">
        <v>1</v>
      </c>
      <c r="K116" s="67"/>
    </row>
    <row r="117" spans="1:11">
      <c r="A117">
        <v>116</v>
      </c>
      <c r="B117" s="24"/>
      <c r="C117" s="31" t="str">
        <f t="shared" si="1"/>
        <v>養護講師民間企業・団体正規（無期雇用）</v>
      </c>
      <c r="D117" s="20" t="s">
        <v>256</v>
      </c>
      <c r="E117" s="23" t="s">
        <v>20</v>
      </c>
      <c r="F117" s="21" t="s">
        <v>18</v>
      </c>
      <c r="G117" s="20"/>
      <c r="H117" s="20"/>
      <c r="I117" s="22">
        <v>0.8</v>
      </c>
      <c r="K117" s="67"/>
    </row>
    <row r="118" spans="1:11">
      <c r="A118">
        <v>117</v>
      </c>
      <c r="B118" s="24"/>
      <c r="C118" s="31" t="str">
        <f t="shared" si="1"/>
        <v>養護講師民間企業・団体契約社員・臨時職員・非常勤等（有期雇用）</v>
      </c>
      <c r="D118" s="20" t="s">
        <v>256</v>
      </c>
      <c r="E118" s="23" t="s">
        <v>20</v>
      </c>
      <c r="F118" s="21" t="s">
        <v>23</v>
      </c>
      <c r="G118" s="20"/>
      <c r="H118" s="20"/>
      <c r="I118" s="22">
        <v>0.5</v>
      </c>
      <c r="K118" s="67"/>
    </row>
    <row r="119" spans="1:11">
      <c r="A119">
        <v>118</v>
      </c>
      <c r="B119" s="24"/>
      <c r="C119" s="31" t="str">
        <f t="shared" si="1"/>
        <v>養護講師民間企業・団体パート・アルバイト</v>
      </c>
      <c r="D119" s="20" t="s">
        <v>256</v>
      </c>
      <c r="E119" s="23" t="s">
        <v>20</v>
      </c>
      <c r="F119" s="21" t="s">
        <v>24</v>
      </c>
      <c r="G119" s="20"/>
      <c r="H119" s="20"/>
      <c r="I119" s="22">
        <v>0.5</v>
      </c>
      <c r="K119" s="67"/>
    </row>
    <row r="120" spans="1:11">
      <c r="A120">
        <v>119</v>
      </c>
      <c r="B120" s="24"/>
      <c r="C120" s="31" t="str">
        <f t="shared" si="1"/>
        <v>養護講師通学正規の修学年数内の期間</v>
      </c>
      <c r="D120" s="20" t="s">
        <v>256</v>
      </c>
      <c r="E120" s="26" t="s">
        <v>31</v>
      </c>
      <c r="F120" s="21" t="s">
        <v>30</v>
      </c>
      <c r="G120" s="20"/>
      <c r="H120" s="20"/>
      <c r="I120" s="22">
        <v>1</v>
      </c>
      <c r="K120" s="67"/>
    </row>
    <row r="121" spans="1:11">
      <c r="A121">
        <v>120</v>
      </c>
      <c r="B121" s="24"/>
      <c r="C121" s="31" t="str">
        <f t="shared" si="1"/>
        <v>養護講師通学上記以外（留年、留学、休学、科目履修、通信教育等）</v>
      </c>
      <c r="D121" s="20" t="s">
        <v>256</v>
      </c>
      <c r="E121" s="20" t="s">
        <v>31</v>
      </c>
      <c r="F121" s="21" t="s">
        <v>25</v>
      </c>
      <c r="G121" s="20"/>
      <c r="H121" s="20"/>
      <c r="I121" s="22">
        <v>0.5</v>
      </c>
      <c r="K121" s="67"/>
    </row>
    <row r="122" spans="1:11">
      <c r="A122">
        <v>121</v>
      </c>
      <c r="B122" s="24"/>
      <c r="C122" s="31" t="str">
        <f t="shared" si="1"/>
        <v>養護講師その他在家庭（無職）、自営（個人事業・フリーランス等）</v>
      </c>
      <c r="D122" s="20" t="s">
        <v>256</v>
      </c>
      <c r="E122" s="26" t="s">
        <v>16</v>
      </c>
      <c r="F122" s="21" t="s">
        <v>26</v>
      </c>
      <c r="G122" s="20"/>
      <c r="H122" s="20"/>
      <c r="I122" s="22">
        <v>0.5</v>
      </c>
      <c r="K122" s="67"/>
    </row>
    <row r="123" spans="1:11">
      <c r="A123">
        <v>122</v>
      </c>
      <c r="B123" s="24"/>
      <c r="C123" s="31" t="str">
        <f t="shared" si="1"/>
        <v>栄養講師国公立・私立教員正規（無期雇用）奈良県費</v>
      </c>
      <c r="D123" s="20" t="s">
        <v>254</v>
      </c>
      <c r="E123" s="23" t="s">
        <v>33</v>
      </c>
      <c r="F123" s="1" t="s">
        <v>19</v>
      </c>
      <c r="G123" s="20"/>
      <c r="H123" s="20" t="s">
        <v>190</v>
      </c>
      <c r="I123" s="22">
        <v>1</v>
      </c>
      <c r="K123" s="67"/>
    </row>
    <row r="124" spans="1:11">
      <c r="A124">
        <v>123</v>
      </c>
      <c r="B124" s="24"/>
      <c r="C124" s="31" t="str">
        <f t="shared" si="1"/>
        <v>栄養講師国公立・私立教員正規（無期雇用）奈良県費以外の公費</v>
      </c>
      <c r="D124" s="20" t="s">
        <v>254</v>
      </c>
      <c r="E124" s="23" t="s">
        <v>33</v>
      </c>
      <c r="F124" s="1" t="s">
        <v>19</v>
      </c>
      <c r="G124" s="20"/>
      <c r="H124" s="20" t="s">
        <v>225</v>
      </c>
      <c r="I124" s="22">
        <v>1</v>
      </c>
      <c r="K124" s="67"/>
    </row>
    <row r="125" spans="1:11">
      <c r="A125">
        <v>124</v>
      </c>
      <c r="B125" s="24"/>
      <c r="C125" s="31" t="str">
        <f t="shared" si="1"/>
        <v>栄養講師国公立・私立教員正規（無期雇用）その他</v>
      </c>
      <c r="D125" s="20" t="s">
        <v>254</v>
      </c>
      <c r="E125" s="23" t="s">
        <v>33</v>
      </c>
      <c r="F125" s="1" t="s">
        <v>19</v>
      </c>
      <c r="G125" s="20"/>
      <c r="H125" s="20" t="s">
        <v>191</v>
      </c>
      <c r="I125" s="22">
        <v>1</v>
      </c>
      <c r="K125" s="67"/>
    </row>
    <row r="126" spans="1:11">
      <c r="A126">
        <v>125</v>
      </c>
      <c r="B126" s="24"/>
      <c r="C126" s="31" t="str">
        <f t="shared" si="1"/>
        <v>栄養講師国公立・私立教員臨時・任期付等（有期雇用・常勤）奈良県費</v>
      </c>
      <c r="D126" s="20" t="s">
        <v>254</v>
      </c>
      <c r="E126" s="23" t="s">
        <v>33</v>
      </c>
      <c r="F126" s="1" t="s">
        <v>22</v>
      </c>
      <c r="G126" s="20"/>
      <c r="H126" s="20" t="s">
        <v>190</v>
      </c>
      <c r="I126" s="22">
        <v>1</v>
      </c>
      <c r="K126" s="67"/>
    </row>
    <row r="127" spans="1:11">
      <c r="A127">
        <v>126</v>
      </c>
      <c r="B127" s="24"/>
      <c r="C127" s="31" t="str">
        <f t="shared" si="1"/>
        <v>栄養講師国公立・私立教員臨時・任期付等（有期雇用・常勤）奈良県費以外の公費</v>
      </c>
      <c r="D127" s="20" t="s">
        <v>254</v>
      </c>
      <c r="E127" s="23" t="s">
        <v>33</v>
      </c>
      <c r="F127" s="1" t="s">
        <v>22</v>
      </c>
      <c r="G127" s="20"/>
      <c r="H127" s="20" t="s">
        <v>225</v>
      </c>
      <c r="I127" s="22">
        <v>1</v>
      </c>
      <c r="K127" s="67"/>
    </row>
    <row r="128" spans="1:11">
      <c r="A128">
        <v>127</v>
      </c>
      <c r="B128" s="24"/>
      <c r="C128" s="31" t="str">
        <f t="shared" si="1"/>
        <v>栄養講師国公立・私立教員臨時・任期付等（有期雇用・常勤）その他</v>
      </c>
      <c r="D128" s="20" t="s">
        <v>254</v>
      </c>
      <c r="E128" s="23" t="s">
        <v>33</v>
      </c>
      <c r="F128" s="1" t="s">
        <v>22</v>
      </c>
      <c r="G128" s="20"/>
      <c r="H128" s="20" t="s">
        <v>191</v>
      </c>
      <c r="I128" s="22">
        <v>1</v>
      </c>
      <c r="K128" s="67"/>
    </row>
    <row r="129" spans="1:11">
      <c r="A129">
        <v>128</v>
      </c>
      <c r="B129" s="24"/>
      <c r="C129" s="31" t="str">
        <f t="shared" si="1"/>
        <v>栄養講師国公立・私立教員非常勤奈良県費</v>
      </c>
      <c r="D129" s="20" t="s">
        <v>254</v>
      </c>
      <c r="E129" s="23" t="s">
        <v>33</v>
      </c>
      <c r="F129" s="1" t="s">
        <v>17</v>
      </c>
      <c r="G129" s="20"/>
      <c r="H129" s="20" t="s">
        <v>190</v>
      </c>
      <c r="I129" s="22">
        <v>0.8</v>
      </c>
      <c r="K129" s="67"/>
    </row>
    <row r="130" spans="1:11">
      <c r="A130">
        <v>129</v>
      </c>
      <c r="B130" s="24"/>
      <c r="C130" s="31" t="str">
        <f t="shared" si="1"/>
        <v>栄養講師国公立・私立教員非常勤奈良県費以外の公費</v>
      </c>
      <c r="D130" s="20" t="s">
        <v>254</v>
      </c>
      <c r="E130" s="23" t="s">
        <v>33</v>
      </c>
      <c r="F130" s="1" t="s">
        <v>17</v>
      </c>
      <c r="G130" s="20"/>
      <c r="H130" s="20" t="s">
        <v>225</v>
      </c>
      <c r="I130" s="22">
        <v>0.8</v>
      </c>
      <c r="K130" s="67"/>
    </row>
    <row r="131" spans="1:11">
      <c r="A131">
        <v>130</v>
      </c>
      <c r="B131" s="24"/>
      <c r="C131" s="31" t="str">
        <f t="shared" ref="C131:C199" si="2">D131&amp;E131&amp;F131&amp;G131&amp;H131</f>
        <v>栄養講師国公立・私立教員非常勤その他</v>
      </c>
      <c r="D131" s="20" t="s">
        <v>254</v>
      </c>
      <c r="E131" s="23" t="s">
        <v>33</v>
      </c>
      <c r="F131" s="1" t="s">
        <v>17</v>
      </c>
      <c r="G131" s="20"/>
      <c r="H131" s="20" t="s">
        <v>191</v>
      </c>
      <c r="I131" s="22">
        <v>0.8</v>
      </c>
      <c r="K131" s="67"/>
    </row>
    <row r="132" spans="1:11">
      <c r="A132">
        <v>131</v>
      </c>
      <c r="B132" s="24"/>
      <c r="C132" s="31" t="str">
        <f t="shared" si="2"/>
        <v>栄養講師教員以外の公務員正規（無期雇用）奈良県費</v>
      </c>
      <c r="D132" s="20" t="s">
        <v>254</v>
      </c>
      <c r="E132" s="23" t="s">
        <v>224</v>
      </c>
      <c r="F132" s="1" t="s">
        <v>19</v>
      </c>
      <c r="G132" s="20"/>
      <c r="H132" s="20" t="s">
        <v>190</v>
      </c>
      <c r="I132" s="22">
        <v>1</v>
      </c>
      <c r="K132" s="67"/>
    </row>
    <row r="133" spans="1:11">
      <c r="A133">
        <v>132</v>
      </c>
      <c r="B133" s="24"/>
      <c r="C133" s="31" t="str">
        <f t="shared" si="2"/>
        <v>栄養講師教員以外の公務員正規（無期雇用）奈良県費以外の公費</v>
      </c>
      <c r="D133" s="20" t="s">
        <v>254</v>
      </c>
      <c r="E133" s="23" t="s">
        <v>224</v>
      </c>
      <c r="F133" s="1" t="s">
        <v>19</v>
      </c>
      <c r="G133" s="20"/>
      <c r="H133" s="20" t="s">
        <v>225</v>
      </c>
      <c r="I133" s="22">
        <v>1</v>
      </c>
      <c r="K133" s="67"/>
    </row>
    <row r="134" spans="1:11">
      <c r="A134">
        <v>133</v>
      </c>
      <c r="B134" s="24"/>
      <c r="C134" s="31" t="str">
        <f t="shared" si="2"/>
        <v>栄養講師教員以外の公務員正規（無期雇用）その他</v>
      </c>
      <c r="D134" s="20" t="s">
        <v>254</v>
      </c>
      <c r="E134" s="23" t="s">
        <v>224</v>
      </c>
      <c r="F134" s="1" t="s">
        <v>19</v>
      </c>
      <c r="G134" s="20"/>
      <c r="H134" s="20" t="s">
        <v>191</v>
      </c>
      <c r="I134" s="22">
        <v>1</v>
      </c>
      <c r="K134" s="67"/>
    </row>
    <row r="135" spans="1:11">
      <c r="A135">
        <v>134</v>
      </c>
      <c r="B135" s="24"/>
      <c r="C135" s="31" t="str">
        <f t="shared" si="2"/>
        <v>栄養講師教員以外の公務員臨時・任期付・会計年度任用職員（有期雇用・常勤）奈良県費</v>
      </c>
      <c r="D135" s="20" t="s">
        <v>254</v>
      </c>
      <c r="E135" s="23" t="s">
        <v>224</v>
      </c>
      <c r="F135" s="1" t="s">
        <v>70</v>
      </c>
      <c r="G135" s="20"/>
      <c r="H135" s="20" t="s">
        <v>190</v>
      </c>
      <c r="I135" s="22">
        <v>0.8</v>
      </c>
      <c r="K135" s="67"/>
    </row>
    <row r="136" spans="1:11">
      <c r="A136">
        <v>135</v>
      </c>
      <c r="B136" s="24"/>
      <c r="C136" s="31" t="str">
        <f t="shared" si="2"/>
        <v>栄養講師教員以外の公務員臨時・任期付・会計年度任用職員（有期雇用・常勤）奈良県費以外の公費</v>
      </c>
      <c r="D136" s="20" t="s">
        <v>254</v>
      </c>
      <c r="E136" s="23" t="s">
        <v>224</v>
      </c>
      <c r="F136" s="1" t="s">
        <v>70</v>
      </c>
      <c r="G136" s="20"/>
      <c r="H136" s="20" t="s">
        <v>225</v>
      </c>
      <c r="I136" s="22">
        <v>0.8</v>
      </c>
      <c r="K136" s="67"/>
    </row>
    <row r="137" spans="1:11">
      <c r="A137">
        <v>136</v>
      </c>
      <c r="B137" s="24"/>
      <c r="C137" s="31" t="str">
        <f t="shared" si="2"/>
        <v>栄養講師教員以外の公務員臨時・任期付・会計年度任用職員（有期雇用・常勤）その他</v>
      </c>
      <c r="D137" s="20" t="s">
        <v>254</v>
      </c>
      <c r="E137" s="23" t="s">
        <v>224</v>
      </c>
      <c r="F137" s="1" t="s">
        <v>70</v>
      </c>
      <c r="G137" s="20"/>
      <c r="H137" s="20" t="s">
        <v>191</v>
      </c>
      <c r="I137" s="22">
        <v>0.8</v>
      </c>
      <c r="K137" s="67"/>
    </row>
    <row r="138" spans="1:11">
      <c r="A138">
        <v>137</v>
      </c>
      <c r="B138" s="24"/>
      <c r="C138" s="31" t="str">
        <f t="shared" si="2"/>
        <v>栄養講師教員以外の公務員会計年度任用職員、非常勤職員奈良県費</v>
      </c>
      <c r="D138" s="20" t="s">
        <v>254</v>
      </c>
      <c r="E138" s="23" t="s">
        <v>224</v>
      </c>
      <c r="F138" s="1" t="s">
        <v>21</v>
      </c>
      <c r="G138" s="20"/>
      <c r="H138" s="20" t="s">
        <v>190</v>
      </c>
      <c r="I138" s="22">
        <v>0.5</v>
      </c>
      <c r="K138" s="67"/>
    </row>
    <row r="139" spans="1:11">
      <c r="A139">
        <v>138</v>
      </c>
      <c r="B139" s="24"/>
      <c r="C139" s="31" t="str">
        <f t="shared" si="2"/>
        <v>栄養講師教員以外の公務員会計年度任用職員、非常勤職員奈良県費以外の公費</v>
      </c>
      <c r="D139" s="20" t="s">
        <v>254</v>
      </c>
      <c r="E139" s="23" t="s">
        <v>224</v>
      </c>
      <c r="F139" s="1" t="s">
        <v>21</v>
      </c>
      <c r="G139" s="20"/>
      <c r="H139" s="20" t="s">
        <v>225</v>
      </c>
      <c r="I139" s="22">
        <v>0.5</v>
      </c>
      <c r="K139" s="67"/>
    </row>
    <row r="140" spans="1:11">
      <c r="A140">
        <v>139</v>
      </c>
      <c r="B140" s="24"/>
      <c r="C140" s="31" t="str">
        <f t="shared" si="2"/>
        <v>栄養講師教員以外の公務員会計年度任用職員、非常勤職員その他</v>
      </c>
      <c r="D140" s="20" t="s">
        <v>254</v>
      </c>
      <c r="E140" s="23" t="s">
        <v>224</v>
      </c>
      <c r="F140" s="1" t="s">
        <v>21</v>
      </c>
      <c r="G140" s="20"/>
      <c r="H140" s="20" t="s">
        <v>191</v>
      </c>
      <c r="I140" s="22">
        <v>0.5</v>
      </c>
      <c r="K140" s="67"/>
    </row>
    <row r="141" spans="1:11">
      <c r="A141">
        <v>140</v>
      </c>
      <c r="B141" s="24"/>
      <c r="C141" s="31" t="str">
        <f t="shared" si="2"/>
        <v>栄養講師民間企業・団体正規（無期雇用）栄養士</v>
      </c>
      <c r="D141" s="20" t="s">
        <v>255</v>
      </c>
      <c r="E141" s="23" t="s">
        <v>20</v>
      </c>
      <c r="F141" s="21" t="s">
        <v>18</v>
      </c>
      <c r="G141" s="20" t="s">
        <v>68</v>
      </c>
      <c r="H141" s="20"/>
      <c r="I141" s="22">
        <v>1</v>
      </c>
      <c r="K141" s="67"/>
    </row>
    <row r="142" spans="1:11">
      <c r="A142">
        <v>141</v>
      </c>
      <c r="B142" s="24"/>
      <c r="C142" s="31" t="str">
        <f t="shared" si="2"/>
        <v>栄養講師民間企業・団体正規（無期雇用）</v>
      </c>
      <c r="D142" s="20" t="s">
        <v>254</v>
      </c>
      <c r="E142" s="23" t="s">
        <v>20</v>
      </c>
      <c r="F142" s="21" t="s">
        <v>18</v>
      </c>
      <c r="G142" s="20"/>
      <c r="H142" s="20"/>
      <c r="I142" s="22">
        <v>0.8</v>
      </c>
      <c r="K142" s="67"/>
    </row>
    <row r="143" spans="1:11">
      <c r="A143">
        <v>142</v>
      </c>
      <c r="B143" s="24"/>
      <c r="C143" s="31" t="str">
        <f t="shared" si="2"/>
        <v>栄養講師民間企業・団体契約社員・臨時職員・非常勤等（有期雇用）</v>
      </c>
      <c r="D143" s="20" t="s">
        <v>254</v>
      </c>
      <c r="E143" s="23" t="s">
        <v>20</v>
      </c>
      <c r="F143" s="21" t="s">
        <v>23</v>
      </c>
      <c r="G143" s="20"/>
      <c r="H143" s="20"/>
      <c r="I143" s="22">
        <v>0.5</v>
      </c>
      <c r="K143" s="67"/>
    </row>
    <row r="144" spans="1:11">
      <c r="A144">
        <v>143</v>
      </c>
      <c r="B144" s="24"/>
      <c r="C144" s="31" t="str">
        <f t="shared" si="2"/>
        <v>栄養講師民間企業・団体パート・アルバイト</v>
      </c>
      <c r="D144" s="20" t="s">
        <v>254</v>
      </c>
      <c r="E144" s="21" t="s">
        <v>20</v>
      </c>
      <c r="F144" s="21" t="s">
        <v>24</v>
      </c>
      <c r="G144" s="20"/>
      <c r="H144" s="20"/>
      <c r="I144" s="22">
        <v>0.5</v>
      </c>
      <c r="K144" s="67"/>
    </row>
    <row r="145" spans="1:11">
      <c r="A145">
        <v>144</v>
      </c>
      <c r="B145" s="24"/>
      <c r="C145" s="31" t="str">
        <f t="shared" si="2"/>
        <v>栄養講師通学正規の修学年数内の期間</v>
      </c>
      <c r="D145" s="20" t="s">
        <v>254</v>
      </c>
      <c r="E145" s="20" t="s">
        <v>31</v>
      </c>
      <c r="F145" s="21" t="s">
        <v>30</v>
      </c>
      <c r="G145" s="20"/>
      <c r="H145" s="20"/>
      <c r="I145" s="22">
        <v>1</v>
      </c>
      <c r="K145" s="67"/>
    </row>
    <row r="146" spans="1:11">
      <c r="A146">
        <v>145</v>
      </c>
      <c r="B146" s="24"/>
      <c r="C146" s="31" t="str">
        <f t="shared" si="2"/>
        <v>栄養講師通学上記以外（留年、留学、休学、科目履修、通信教育等）</v>
      </c>
      <c r="D146" s="20" t="s">
        <v>254</v>
      </c>
      <c r="E146" s="26" t="s">
        <v>31</v>
      </c>
      <c r="F146" s="21" t="s">
        <v>25</v>
      </c>
      <c r="G146" s="20"/>
      <c r="H146" s="20"/>
      <c r="I146" s="22">
        <v>0.5</v>
      </c>
      <c r="K146" s="67"/>
    </row>
    <row r="147" spans="1:11">
      <c r="A147">
        <v>146</v>
      </c>
      <c r="B147" s="24"/>
      <c r="C147" s="31" t="str">
        <f t="shared" si="2"/>
        <v>栄養講師その他在家庭（無職）、自営（個人事業・フリーランス等）</v>
      </c>
      <c r="D147" s="20" t="s">
        <v>254</v>
      </c>
      <c r="E147" s="26" t="s">
        <v>16</v>
      </c>
      <c r="F147" s="21" t="s">
        <v>26</v>
      </c>
      <c r="G147" s="20"/>
      <c r="H147" s="20"/>
      <c r="I147" s="22">
        <v>0.5</v>
      </c>
      <c r="K147" s="67"/>
    </row>
    <row r="148" spans="1:11">
      <c r="A148">
        <v>147</v>
      </c>
      <c r="B148" s="24"/>
      <c r="C148" s="31" t="str">
        <f t="shared" si="2"/>
        <v>実習助手・寄宿舎指導員国公立・私立教員正規（無期雇用）奈良県費</v>
      </c>
      <c r="D148" s="20" t="s">
        <v>78</v>
      </c>
      <c r="E148" s="23" t="s">
        <v>33</v>
      </c>
      <c r="F148" s="1" t="s">
        <v>19</v>
      </c>
      <c r="G148" s="20"/>
      <c r="H148" s="20" t="s">
        <v>190</v>
      </c>
      <c r="I148" s="22">
        <v>1</v>
      </c>
      <c r="K148" s="67"/>
    </row>
    <row r="149" spans="1:11">
      <c r="A149">
        <v>148</v>
      </c>
      <c r="B149" s="24"/>
      <c r="C149" s="31" t="str">
        <f t="shared" si="2"/>
        <v>実習助手・寄宿舎指導員国公立・私立教員正規（無期雇用）奈良県費以外の公費</v>
      </c>
      <c r="D149" s="20" t="s">
        <v>78</v>
      </c>
      <c r="E149" s="23" t="s">
        <v>33</v>
      </c>
      <c r="F149" s="1" t="s">
        <v>19</v>
      </c>
      <c r="G149" s="20"/>
      <c r="H149" s="20" t="s">
        <v>225</v>
      </c>
      <c r="I149" s="22">
        <v>1</v>
      </c>
      <c r="K149" s="67"/>
    </row>
    <row r="150" spans="1:11">
      <c r="A150">
        <v>149</v>
      </c>
      <c r="B150" s="24"/>
      <c r="C150" s="31" t="str">
        <f t="shared" si="2"/>
        <v>実習助手・寄宿舎指導員国公立・私立教員正規（無期雇用）その他</v>
      </c>
      <c r="D150" s="20" t="s">
        <v>78</v>
      </c>
      <c r="E150" s="23" t="s">
        <v>33</v>
      </c>
      <c r="F150" s="1" t="s">
        <v>19</v>
      </c>
      <c r="G150" s="20"/>
      <c r="H150" s="20" t="s">
        <v>191</v>
      </c>
      <c r="I150" s="22">
        <v>1</v>
      </c>
      <c r="K150" s="67"/>
    </row>
    <row r="151" spans="1:11">
      <c r="A151">
        <v>150</v>
      </c>
      <c r="B151" s="24"/>
      <c r="C151" s="31" t="str">
        <f t="shared" si="2"/>
        <v>実習助手・寄宿舎指導員国公立・私立教員臨時・任期付等（有期雇用・常勤）奈良県費</v>
      </c>
      <c r="D151" s="20" t="s">
        <v>78</v>
      </c>
      <c r="E151" s="23" t="s">
        <v>33</v>
      </c>
      <c r="F151" s="1" t="s">
        <v>22</v>
      </c>
      <c r="G151" s="20"/>
      <c r="H151" s="20" t="s">
        <v>190</v>
      </c>
      <c r="I151" s="22">
        <v>1</v>
      </c>
      <c r="K151" s="67"/>
    </row>
    <row r="152" spans="1:11">
      <c r="A152">
        <v>151</v>
      </c>
      <c r="B152" s="24"/>
      <c r="C152" s="31" t="str">
        <f t="shared" si="2"/>
        <v>実習助手・寄宿舎指導員国公立・私立教員臨時・任期付等（有期雇用・常勤）奈良県費以外の公費</v>
      </c>
      <c r="D152" s="20" t="s">
        <v>78</v>
      </c>
      <c r="E152" s="23" t="s">
        <v>33</v>
      </c>
      <c r="F152" s="1" t="s">
        <v>22</v>
      </c>
      <c r="G152" s="20"/>
      <c r="H152" s="20" t="s">
        <v>225</v>
      </c>
      <c r="I152" s="22">
        <v>1</v>
      </c>
      <c r="K152" s="67"/>
    </row>
    <row r="153" spans="1:11">
      <c r="A153">
        <v>152</v>
      </c>
      <c r="B153" s="24"/>
      <c r="C153" s="31" t="str">
        <f t="shared" si="2"/>
        <v>実習助手・寄宿舎指導員国公立・私立教員臨時・任期付等（有期雇用・常勤）その他</v>
      </c>
      <c r="D153" s="20" t="s">
        <v>78</v>
      </c>
      <c r="E153" s="23" t="s">
        <v>33</v>
      </c>
      <c r="F153" s="1" t="s">
        <v>22</v>
      </c>
      <c r="G153" s="20"/>
      <c r="H153" s="20" t="s">
        <v>191</v>
      </c>
      <c r="I153" s="22">
        <v>1</v>
      </c>
      <c r="K153" s="67"/>
    </row>
    <row r="154" spans="1:11">
      <c r="A154">
        <v>153</v>
      </c>
      <c r="B154" s="24"/>
      <c r="C154" s="31" t="str">
        <f t="shared" si="2"/>
        <v>実習助手・寄宿舎指導員国公立・私立教員非常勤奈良県費</v>
      </c>
      <c r="D154" s="20" t="s">
        <v>78</v>
      </c>
      <c r="E154" s="23" t="s">
        <v>33</v>
      </c>
      <c r="F154" s="1" t="s">
        <v>17</v>
      </c>
      <c r="G154" s="20"/>
      <c r="H154" s="20" t="s">
        <v>190</v>
      </c>
      <c r="I154" s="22">
        <v>0.8</v>
      </c>
      <c r="K154" s="67"/>
    </row>
    <row r="155" spans="1:11">
      <c r="A155">
        <v>154</v>
      </c>
      <c r="B155" s="24"/>
      <c r="C155" s="31" t="str">
        <f t="shared" si="2"/>
        <v>実習助手・寄宿舎指導員国公立・私立教員非常勤奈良県費以外の公費</v>
      </c>
      <c r="D155" s="20" t="s">
        <v>78</v>
      </c>
      <c r="E155" s="23" t="s">
        <v>33</v>
      </c>
      <c r="F155" s="1" t="s">
        <v>17</v>
      </c>
      <c r="G155" s="20"/>
      <c r="H155" s="20" t="s">
        <v>225</v>
      </c>
      <c r="I155" s="22">
        <v>0.8</v>
      </c>
      <c r="K155" s="67"/>
    </row>
    <row r="156" spans="1:11">
      <c r="A156">
        <v>155</v>
      </c>
      <c r="B156" s="24"/>
      <c r="C156" s="31" t="str">
        <f t="shared" si="2"/>
        <v>実習助手・寄宿舎指導員国公立・私立教員非常勤その他</v>
      </c>
      <c r="D156" s="20" t="s">
        <v>78</v>
      </c>
      <c r="E156" s="23" t="s">
        <v>33</v>
      </c>
      <c r="F156" s="1" t="s">
        <v>17</v>
      </c>
      <c r="G156" s="20"/>
      <c r="H156" s="20" t="s">
        <v>191</v>
      </c>
      <c r="I156" s="22">
        <v>0.8</v>
      </c>
      <c r="K156" s="67"/>
    </row>
    <row r="157" spans="1:11">
      <c r="A157">
        <v>156</v>
      </c>
      <c r="B157" s="24"/>
      <c r="C157" s="31" t="str">
        <f t="shared" si="2"/>
        <v>実習助手・寄宿舎指導員教員以外の公務員正規（無期雇用）奈良県費</v>
      </c>
      <c r="D157" s="20" t="s">
        <v>78</v>
      </c>
      <c r="E157" s="23" t="s">
        <v>224</v>
      </c>
      <c r="F157" s="1" t="s">
        <v>19</v>
      </c>
      <c r="G157" s="20"/>
      <c r="H157" s="20" t="s">
        <v>190</v>
      </c>
      <c r="I157" s="22">
        <v>1</v>
      </c>
      <c r="K157" s="67"/>
    </row>
    <row r="158" spans="1:11">
      <c r="A158">
        <v>157</v>
      </c>
      <c r="B158" s="24"/>
      <c r="C158" s="31" t="str">
        <f t="shared" si="2"/>
        <v>実習助手・寄宿舎指導員教員以外の公務員正規（無期雇用）奈良県費以外の公費</v>
      </c>
      <c r="D158" s="20" t="s">
        <v>78</v>
      </c>
      <c r="E158" s="23" t="s">
        <v>224</v>
      </c>
      <c r="F158" s="1" t="s">
        <v>19</v>
      </c>
      <c r="G158" s="20"/>
      <c r="H158" s="20" t="s">
        <v>225</v>
      </c>
      <c r="I158" s="22">
        <v>1</v>
      </c>
      <c r="K158" s="67"/>
    </row>
    <row r="159" spans="1:11">
      <c r="A159">
        <v>158</v>
      </c>
      <c r="B159" s="24"/>
      <c r="C159" s="31" t="str">
        <f t="shared" si="2"/>
        <v>実習助手・寄宿舎指導員教員以外の公務員正規（無期雇用）その他</v>
      </c>
      <c r="D159" s="20" t="s">
        <v>78</v>
      </c>
      <c r="E159" s="23" t="s">
        <v>224</v>
      </c>
      <c r="F159" s="1" t="s">
        <v>19</v>
      </c>
      <c r="G159" s="20"/>
      <c r="H159" s="20" t="s">
        <v>191</v>
      </c>
      <c r="I159" s="22">
        <v>1</v>
      </c>
      <c r="K159" s="67"/>
    </row>
    <row r="160" spans="1:11">
      <c r="A160">
        <v>159</v>
      </c>
      <c r="B160" s="24"/>
      <c r="C160" s="31" t="str">
        <f t="shared" si="2"/>
        <v>実習助手・寄宿舎指導員教員以外の公務員臨時・任期付・会計年度任用職員（有期雇用・常勤）奈良県費</v>
      </c>
      <c r="D160" s="20" t="s">
        <v>78</v>
      </c>
      <c r="E160" s="23" t="s">
        <v>224</v>
      </c>
      <c r="F160" s="1" t="s">
        <v>70</v>
      </c>
      <c r="G160" s="20"/>
      <c r="H160" s="20" t="s">
        <v>190</v>
      </c>
      <c r="I160" s="22">
        <v>0.8</v>
      </c>
      <c r="K160" s="67"/>
    </row>
    <row r="161" spans="1:11">
      <c r="A161">
        <v>160</v>
      </c>
      <c r="B161" s="24"/>
      <c r="C161" s="31" t="str">
        <f t="shared" si="2"/>
        <v>実習助手・寄宿舎指導員教員以外の公務員臨時・任期付・会計年度任用職員（有期雇用・常勤）奈良県費以外の公費</v>
      </c>
      <c r="D161" s="20" t="s">
        <v>78</v>
      </c>
      <c r="E161" s="23" t="s">
        <v>224</v>
      </c>
      <c r="F161" s="1" t="s">
        <v>70</v>
      </c>
      <c r="G161" s="20"/>
      <c r="H161" s="20" t="s">
        <v>225</v>
      </c>
      <c r="I161" s="22">
        <v>0.8</v>
      </c>
      <c r="K161" s="67"/>
    </row>
    <row r="162" spans="1:11">
      <c r="A162">
        <v>161</v>
      </c>
      <c r="B162" s="24"/>
      <c r="C162" s="31" t="str">
        <f t="shared" si="2"/>
        <v>実習助手・寄宿舎指導員教員以外の公務員臨時・任期付・会計年度任用職員（有期雇用・常勤）その他</v>
      </c>
      <c r="D162" s="20" t="s">
        <v>78</v>
      </c>
      <c r="E162" s="23" t="s">
        <v>224</v>
      </c>
      <c r="F162" s="1" t="s">
        <v>70</v>
      </c>
      <c r="G162" s="20"/>
      <c r="H162" s="20" t="s">
        <v>191</v>
      </c>
      <c r="I162" s="22">
        <v>0.8</v>
      </c>
      <c r="K162" s="67"/>
    </row>
    <row r="163" spans="1:11">
      <c r="A163">
        <v>162</v>
      </c>
      <c r="B163" s="24"/>
      <c r="C163" s="31" t="str">
        <f t="shared" si="2"/>
        <v>実習助手・寄宿舎指導員教員以外の公務員会計年度任用職員、非常勤職員奈良県費</v>
      </c>
      <c r="D163" s="20" t="s">
        <v>78</v>
      </c>
      <c r="E163" s="23" t="s">
        <v>224</v>
      </c>
      <c r="F163" s="1" t="s">
        <v>21</v>
      </c>
      <c r="G163" s="20"/>
      <c r="H163" s="20" t="s">
        <v>190</v>
      </c>
      <c r="I163" s="22">
        <v>0.5</v>
      </c>
      <c r="K163" s="67"/>
    </row>
    <row r="164" spans="1:11">
      <c r="A164">
        <v>163</v>
      </c>
      <c r="B164" s="24"/>
      <c r="C164" s="31" t="str">
        <f t="shared" si="2"/>
        <v>実習助手・寄宿舎指導員教員以外の公務員会計年度任用職員、非常勤職員奈良県費以外の公費</v>
      </c>
      <c r="D164" s="20" t="s">
        <v>78</v>
      </c>
      <c r="E164" s="23" t="s">
        <v>224</v>
      </c>
      <c r="F164" s="1" t="s">
        <v>21</v>
      </c>
      <c r="G164" s="20"/>
      <c r="H164" s="20" t="s">
        <v>225</v>
      </c>
      <c r="I164" s="22">
        <v>0.5</v>
      </c>
      <c r="K164" s="67"/>
    </row>
    <row r="165" spans="1:11">
      <c r="A165">
        <v>164</v>
      </c>
      <c r="B165" s="24"/>
      <c r="C165" s="31" t="str">
        <f t="shared" si="2"/>
        <v>実習助手・寄宿舎指導員教員以外の公務員会計年度任用職員、非常勤職員その他</v>
      </c>
      <c r="D165" s="20" t="s">
        <v>78</v>
      </c>
      <c r="E165" s="23" t="s">
        <v>224</v>
      </c>
      <c r="F165" s="1" t="s">
        <v>21</v>
      </c>
      <c r="G165" s="20"/>
      <c r="H165" s="20" t="s">
        <v>191</v>
      </c>
      <c r="I165" s="22">
        <v>0.5</v>
      </c>
      <c r="K165" s="67"/>
    </row>
    <row r="166" spans="1:11">
      <c r="A166">
        <v>165</v>
      </c>
      <c r="B166" s="24"/>
      <c r="C166" s="31" t="str">
        <f t="shared" si="2"/>
        <v>実習助手・寄宿舎指導員民間企業・団体正規（無期雇用）</v>
      </c>
      <c r="D166" s="20" t="s">
        <v>78</v>
      </c>
      <c r="E166" s="23" t="s">
        <v>20</v>
      </c>
      <c r="F166" s="21" t="s">
        <v>18</v>
      </c>
      <c r="G166" s="20"/>
      <c r="H166" s="20"/>
      <c r="I166" s="22">
        <v>0.8</v>
      </c>
      <c r="K166" s="67"/>
    </row>
    <row r="167" spans="1:11">
      <c r="A167">
        <v>166</v>
      </c>
      <c r="B167" s="24"/>
      <c r="C167" s="31" t="str">
        <f t="shared" si="2"/>
        <v>実習助手・寄宿舎指導員民間企業・団体契約社員・臨時職員・非常勤等（有期雇用）</v>
      </c>
      <c r="D167" s="20" t="s">
        <v>78</v>
      </c>
      <c r="E167" s="23" t="s">
        <v>20</v>
      </c>
      <c r="F167" s="21" t="s">
        <v>23</v>
      </c>
      <c r="G167" s="20"/>
      <c r="H167" s="20"/>
      <c r="I167" s="22">
        <v>0.5</v>
      </c>
      <c r="K167" s="67"/>
    </row>
    <row r="168" spans="1:11">
      <c r="A168">
        <v>167</v>
      </c>
      <c r="B168" s="24"/>
      <c r="C168" s="31" t="str">
        <f t="shared" si="2"/>
        <v>実習助手・寄宿舎指導員民間企業・団体パート・アルバイト</v>
      </c>
      <c r="D168" s="20" t="s">
        <v>78</v>
      </c>
      <c r="E168" s="21" t="s">
        <v>20</v>
      </c>
      <c r="F168" s="21" t="s">
        <v>24</v>
      </c>
      <c r="G168" s="20"/>
      <c r="H168" s="20"/>
      <c r="I168" s="22">
        <v>0.5</v>
      </c>
      <c r="K168" s="67"/>
    </row>
    <row r="169" spans="1:11">
      <c r="A169">
        <v>168</v>
      </c>
      <c r="B169" s="24"/>
      <c r="C169" s="31" t="str">
        <f t="shared" si="2"/>
        <v>実習助手・寄宿舎指導員通学正規の修学年数内の期間</v>
      </c>
      <c r="D169" s="20" t="s">
        <v>78</v>
      </c>
      <c r="E169" s="20" t="s">
        <v>31</v>
      </c>
      <c r="F169" s="21" t="s">
        <v>30</v>
      </c>
      <c r="G169" s="20"/>
      <c r="H169" s="20"/>
      <c r="I169" s="22">
        <v>1</v>
      </c>
      <c r="K169" s="67"/>
    </row>
    <row r="170" spans="1:11">
      <c r="A170">
        <v>169</v>
      </c>
      <c r="B170" s="24"/>
      <c r="C170" s="31" t="str">
        <f t="shared" si="2"/>
        <v>実習助手・寄宿舎指導員通学上記以外（留年、留学、休学、科目履修、通信教育等）</v>
      </c>
      <c r="D170" s="20" t="s">
        <v>78</v>
      </c>
      <c r="E170" s="26" t="s">
        <v>31</v>
      </c>
      <c r="F170" s="21" t="s">
        <v>25</v>
      </c>
      <c r="G170" s="20"/>
      <c r="H170" s="20"/>
      <c r="I170" s="22">
        <v>0.5</v>
      </c>
      <c r="K170" s="67"/>
    </row>
    <row r="171" spans="1:11">
      <c r="A171">
        <v>170</v>
      </c>
      <c r="B171" s="24"/>
      <c r="C171" s="31" t="str">
        <f t="shared" si="2"/>
        <v>実習助手・寄宿舎指導員その他在家庭（無職）、自営（個人事業・フリーランス等）</v>
      </c>
      <c r="D171" s="20" t="s">
        <v>78</v>
      </c>
      <c r="E171" s="26" t="s">
        <v>16</v>
      </c>
      <c r="F171" s="21" t="s">
        <v>26</v>
      </c>
      <c r="G171" s="20"/>
      <c r="H171" s="20"/>
      <c r="I171" s="22">
        <v>0.5</v>
      </c>
      <c r="K171" s="67"/>
    </row>
    <row r="172" spans="1:11">
      <c r="A172">
        <v>171</v>
      </c>
      <c r="B172" s="26" t="s">
        <v>73</v>
      </c>
      <c r="C172" s="31" t="str">
        <f>D172&amp;E172&amp;F172&amp;G172&amp;H172</f>
        <v>学校事務国公立・私立教員正規（無期雇用）奈良県費</v>
      </c>
      <c r="D172" s="20" t="s">
        <v>29</v>
      </c>
      <c r="E172" s="23" t="s">
        <v>33</v>
      </c>
      <c r="F172" s="1" t="s">
        <v>19</v>
      </c>
      <c r="G172" s="20"/>
      <c r="H172" s="20" t="s">
        <v>190</v>
      </c>
      <c r="I172" s="22">
        <v>1</v>
      </c>
      <c r="K172" s="67"/>
    </row>
    <row r="173" spans="1:11">
      <c r="A173">
        <v>172</v>
      </c>
      <c r="B173" s="24"/>
      <c r="C173" s="31" t="str">
        <f t="shared" ref="C173:C180" si="3">D173&amp;E173&amp;F173&amp;G173&amp;H173</f>
        <v>学校事務国公立・私立教員正規（無期雇用）奈良県費以外の公費</v>
      </c>
      <c r="D173" s="20" t="s">
        <v>29</v>
      </c>
      <c r="E173" s="23" t="s">
        <v>33</v>
      </c>
      <c r="F173" s="1" t="s">
        <v>19</v>
      </c>
      <c r="G173" s="20"/>
      <c r="H173" s="20" t="s">
        <v>225</v>
      </c>
      <c r="I173" s="22">
        <v>1</v>
      </c>
      <c r="K173" s="67"/>
    </row>
    <row r="174" spans="1:11">
      <c r="A174">
        <v>173</v>
      </c>
      <c r="B174" s="24"/>
      <c r="C174" s="31" t="str">
        <f t="shared" si="3"/>
        <v>学校事務国公立・私立教員正規（無期雇用）その他</v>
      </c>
      <c r="D174" s="20" t="s">
        <v>29</v>
      </c>
      <c r="E174" s="23" t="s">
        <v>33</v>
      </c>
      <c r="F174" s="1" t="s">
        <v>19</v>
      </c>
      <c r="G174" s="20"/>
      <c r="H174" s="20" t="s">
        <v>16</v>
      </c>
      <c r="I174" s="22">
        <v>1</v>
      </c>
      <c r="K174" s="67"/>
    </row>
    <row r="175" spans="1:11">
      <c r="A175">
        <v>174</v>
      </c>
      <c r="B175" s="24"/>
      <c r="C175" s="31" t="str">
        <f t="shared" si="3"/>
        <v>学校事務国公立・私立教員臨時・任期付等（有期雇用・常勤）奈良県費</v>
      </c>
      <c r="D175" s="20" t="s">
        <v>29</v>
      </c>
      <c r="E175" s="23" t="s">
        <v>33</v>
      </c>
      <c r="F175" s="1" t="s">
        <v>22</v>
      </c>
      <c r="G175" s="20"/>
      <c r="H175" s="20" t="s">
        <v>190</v>
      </c>
      <c r="I175" s="22">
        <v>0.8</v>
      </c>
      <c r="K175" s="67"/>
    </row>
    <row r="176" spans="1:11">
      <c r="A176">
        <v>175</v>
      </c>
      <c r="B176" s="24"/>
      <c r="C176" s="31" t="str">
        <f t="shared" si="3"/>
        <v>学校事務国公立・私立教員臨時・任期付等（有期雇用・常勤）奈良県費以外の公費</v>
      </c>
      <c r="D176" s="20" t="s">
        <v>29</v>
      </c>
      <c r="E176" s="23" t="s">
        <v>33</v>
      </c>
      <c r="F176" s="1" t="s">
        <v>22</v>
      </c>
      <c r="G176" s="20"/>
      <c r="H176" s="20" t="s">
        <v>225</v>
      </c>
      <c r="I176" s="22">
        <v>0.8</v>
      </c>
      <c r="K176" s="67"/>
    </row>
    <row r="177" spans="1:11">
      <c r="A177">
        <v>176</v>
      </c>
      <c r="B177" s="24"/>
      <c r="C177" s="31" t="str">
        <f t="shared" si="3"/>
        <v>学校事務国公立・私立教員臨時・任期付等（有期雇用・常勤）その他</v>
      </c>
      <c r="D177" s="20" t="s">
        <v>29</v>
      </c>
      <c r="E177" s="23" t="s">
        <v>33</v>
      </c>
      <c r="F177" s="1" t="s">
        <v>22</v>
      </c>
      <c r="G177" s="20"/>
      <c r="H177" s="20" t="s">
        <v>16</v>
      </c>
      <c r="I177" s="22">
        <v>0.8</v>
      </c>
      <c r="K177" s="67"/>
    </row>
    <row r="178" spans="1:11">
      <c r="A178">
        <v>177</v>
      </c>
      <c r="B178" s="24"/>
      <c r="C178" s="31" t="str">
        <f t="shared" si="3"/>
        <v>学校事務国公立・私立教員非常勤奈良県費</v>
      </c>
      <c r="D178" s="20" t="s">
        <v>29</v>
      </c>
      <c r="E178" s="23" t="s">
        <v>33</v>
      </c>
      <c r="F178" s="1" t="s">
        <v>17</v>
      </c>
      <c r="G178" s="20"/>
      <c r="H178" s="20" t="s">
        <v>190</v>
      </c>
      <c r="I178" s="22">
        <v>0.5</v>
      </c>
      <c r="K178" s="67"/>
    </row>
    <row r="179" spans="1:11">
      <c r="A179">
        <v>178</v>
      </c>
      <c r="B179" s="24"/>
      <c r="C179" s="31" t="str">
        <f t="shared" si="3"/>
        <v>学校事務国公立・私立教員非常勤奈良県費以外の公費</v>
      </c>
      <c r="D179" s="20" t="s">
        <v>29</v>
      </c>
      <c r="E179" s="23" t="s">
        <v>33</v>
      </c>
      <c r="F179" s="1" t="s">
        <v>17</v>
      </c>
      <c r="G179" s="20"/>
      <c r="H179" s="20" t="s">
        <v>225</v>
      </c>
      <c r="I179" s="22">
        <v>0.5</v>
      </c>
      <c r="K179" s="67"/>
    </row>
    <row r="180" spans="1:11">
      <c r="A180">
        <v>179</v>
      </c>
      <c r="B180" s="24"/>
      <c r="C180" s="31" t="str">
        <f t="shared" si="3"/>
        <v>学校事務国公立・私立教員非常勤その他</v>
      </c>
      <c r="D180" s="20" t="s">
        <v>29</v>
      </c>
      <c r="E180" s="23" t="s">
        <v>33</v>
      </c>
      <c r="F180" s="1" t="s">
        <v>17</v>
      </c>
      <c r="G180" s="20"/>
      <c r="H180" s="20" t="s">
        <v>16</v>
      </c>
      <c r="I180" s="22">
        <v>0.5</v>
      </c>
      <c r="K180" s="67"/>
    </row>
    <row r="181" spans="1:11">
      <c r="A181">
        <v>180</v>
      </c>
      <c r="B181" s="24"/>
      <c r="C181" s="31" t="str">
        <f t="shared" si="2"/>
        <v>学校事務教員以外の公務員正規（無期雇用）奈良県費</v>
      </c>
      <c r="D181" s="20" t="s">
        <v>79</v>
      </c>
      <c r="E181" s="23" t="s">
        <v>224</v>
      </c>
      <c r="F181" s="1" t="s">
        <v>19</v>
      </c>
      <c r="G181" s="20"/>
      <c r="H181" s="20" t="s">
        <v>190</v>
      </c>
      <c r="I181" s="22">
        <v>1</v>
      </c>
      <c r="K181" s="67"/>
    </row>
    <row r="182" spans="1:11">
      <c r="A182">
        <v>181</v>
      </c>
      <c r="B182" s="150"/>
      <c r="C182" s="31" t="str">
        <f t="shared" si="2"/>
        <v>学校事務教員以外の公務員正規（無期雇用）奈良県費以外の公費</v>
      </c>
      <c r="D182" s="20" t="s">
        <v>29</v>
      </c>
      <c r="E182" s="23" t="s">
        <v>224</v>
      </c>
      <c r="F182" s="1" t="s">
        <v>19</v>
      </c>
      <c r="G182" s="20"/>
      <c r="H182" s="20" t="s">
        <v>225</v>
      </c>
      <c r="I182" s="22">
        <v>1</v>
      </c>
      <c r="K182" s="67"/>
    </row>
    <row r="183" spans="1:11">
      <c r="A183">
        <v>182</v>
      </c>
      <c r="B183" s="24"/>
      <c r="C183" s="31" t="str">
        <f t="shared" si="2"/>
        <v>学校事務教員以外の公務員正規（無期雇用）その他</v>
      </c>
      <c r="D183" s="20" t="s">
        <v>29</v>
      </c>
      <c r="E183" s="23" t="s">
        <v>224</v>
      </c>
      <c r="F183" s="1" t="s">
        <v>19</v>
      </c>
      <c r="G183" s="20"/>
      <c r="H183" s="20" t="s">
        <v>191</v>
      </c>
      <c r="I183" s="22">
        <v>1</v>
      </c>
      <c r="K183" s="67"/>
    </row>
    <row r="184" spans="1:11">
      <c r="A184">
        <v>183</v>
      </c>
      <c r="B184" s="24"/>
      <c r="C184" s="31" t="str">
        <f t="shared" si="2"/>
        <v>学校事務教員以外の公務員臨時・任期付・会計年度任用職員（有期雇用・常勤）学校事務（常勤）奈良県費</v>
      </c>
      <c r="D184" s="20" t="s">
        <v>79</v>
      </c>
      <c r="E184" s="23" t="s">
        <v>224</v>
      </c>
      <c r="F184" s="1" t="s">
        <v>57</v>
      </c>
      <c r="G184" s="20" t="s">
        <v>237</v>
      </c>
      <c r="H184" s="20" t="s">
        <v>190</v>
      </c>
      <c r="I184" s="22">
        <v>1</v>
      </c>
      <c r="J184" t="s">
        <v>141</v>
      </c>
      <c r="K184" s="67"/>
    </row>
    <row r="185" spans="1:11">
      <c r="A185">
        <v>184</v>
      </c>
      <c r="B185" s="24"/>
      <c r="C185" s="31" t="str">
        <f t="shared" si="2"/>
        <v>学校事務教員以外の公務員臨時・任期付・会計年度任用職員（有期雇用・常勤）学校事務（常勤）奈良県費以外の公費</v>
      </c>
      <c r="D185" s="20" t="s">
        <v>29</v>
      </c>
      <c r="E185" s="23" t="s">
        <v>224</v>
      </c>
      <c r="F185" s="1" t="s">
        <v>57</v>
      </c>
      <c r="G185" s="20" t="s">
        <v>237</v>
      </c>
      <c r="H185" s="20" t="s">
        <v>225</v>
      </c>
      <c r="I185" s="22">
        <v>1</v>
      </c>
      <c r="J185" t="s">
        <v>141</v>
      </c>
      <c r="K185" s="67"/>
    </row>
    <row r="186" spans="1:11">
      <c r="A186">
        <v>185</v>
      </c>
      <c r="B186" s="24"/>
      <c r="C186" s="31" t="str">
        <f t="shared" si="2"/>
        <v>学校事務教員以外の公務員臨時・任期付・会計年度任用職員（有期雇用・常勤）学校事務（常勤）その他</v>
      </c>
      <c r="D186" s="20" t="s">
        <v>29</v>
      </c>
      <c r="E186" s="23" t="s">
        <v>224</v>
      </c>
      <c r="F186" s="1" t="s">
        <v>57</v>
      </c>
      <c r="G186" s="20" t="s">
        <v>237</v>
      </c>
      <c r="H186" s="20" t="s">
        <v>191</v>
      </c>
      <c r="I186" s="22">
        <v>1</v>
      </c>
      <c r="J186" t="s">
        <v>141</v>
      </c>
      <c r="K186" s="67"/>
    </row>
    <row r="187" spans="1:11">
      <c r="A187">
        <v>186</v>
      </c>
      <c r="B187" s="24"/>
      <c r="C187" s="31" t="str">
        <f t="shared" si="2"/>
        <v>学校事務教員以外の公務員臨時・任期付・会計年度任用職員（有期雇用・常勤）奈良県費</v>
      </c>
      <c r="D187" s="20" t="s">
        <v>79</v>
      </c>
      <c r="E187" s="23" t="s">
        <v>224</v>
      </c>
      <c r="F187" s="1" t="s">
        <v>57</v>
      </c>
      <c r="G187" s="20"/>
      <c r="H187" s="20" t="s">
        <v>190</v>
      </c>
      <c r="I187" s="22">
        <v>0.8</v>
      </c>
      <c r="K187" s="67"/>
    </row>
    <row r="188" spans="1:11">
      <c r="A188">
        <v>187</v>
      </c>
      <c r="B188" s="24"/>
      <c r="C188" s="31" t="str">
        <f t="shared" si="2"/>
        <v>学校事務教員以外の公務員臨時・任期付・会計年度任用職員（有期雇用・常勤）奈良県費以外の公費</v>
      </c>
      <c r="D188" s="20" t="s">
        <v>29</v>
      </c>
      <c r="E188" s="23" t="s">
        <v>224</v>
      </c>
      <c r="F188" s="1" t="s">
        <v>57</v>
      </c>
      <c r="G188" s="20"/>
      <c r="H188" s="20" t="s">
        <v>225</v>
      </c>
      <c r="I188" s="22">
        <v>0.8</v>
      </c>
      <c r="K188" s="67"/>
    </row>
    <row r="189" spans="1:11">
      <c r="A189">
        <v>188</v>
      </c>
      <c r="B189" s="24"/>
      <c r="C189" s="31" t="str">
        <f t="shared" si="2"/>
        <v>学校事務教員以外の公務員臨時・任期付・会計年度任用職員（有期雇用・常勤）その他</v>
      </c>
      <c r="D189" s="20" t="s">
        <v>29</v>
      </c>
      <c r="E189" s="23" t="s">
        <v>224</v>
      </c>
      <c r="F189" s="1" t="s">
        <v>57</v>
      </c>
      <c r="G189" s="20"/>
      <c r="H189" s="20" t="s">
        <v>191</v>
      </c>
      <c r="I189" s="22">
        <v>0.8</v>
      </c>
      <c r="K189" s="67"/>
    </row>
    <row r="190" spans="1:11">
      <c r="A190">
        <v>189</v>
      </c>
      <c r="B190" s="24"/>
      <c r="C190" s="31" t="str">
        <f t="shared" si="2"/>
        <v>学校事務教員以外の公務員会計年度任用職員、非常勤職員奈良県費</v>
      </c>
      <c r="D190" s="20" t="s">
        <v>79</v>
      </c>
      <c r="E190" s="23" t="s">
        <v>224</v>
      </c>
      <c r="F190" s="1" t="s">
        <v>21</v>
      </c>
      <c r="G190" s="20"/>
      <c r="H190" s="20" t="s">
        <v>190</v>
      </c>
      <c r="I190" s="22">
        <v>0.5</v>
      </c>
      <c r="K190" s="67"/>
    </row>
    <row r="191" spans="1:11">
      <c r="A191">
        <v>190</v>
      </c>
      <c r="B191" s="24"/>
      <c r="C191" s="31" t="str">
        <f t="shared" si="2"/>
        <v>学校事務教員以外の公務員会計年度任用職員、非常勤職員奈良県費以外の公費</v>
      </c>
      <c r="D191" s="20" t="s">
        <v>29</v>
      </c>
      <c r="E191" s="23" t="s">
        <v>224</v>
      </c>
      <c r="F191" s="1" t="s">
        <v>21</v>
      </c>
      <c r="G191" s="20"/>
      <c r="H191" s="20" t="s">
        <v>225</v>
      </c>
      <c r="I191" s="22">
        <v>0.5</v>
      </c>
      <c r="K191" s="67"/>
    </row>
    <row r="192" spans="1:11">
      <c r="A192">
        <v>191</v>
      </c>
      <c r="B192" s="24"/>
      <c r="C192" s="31" t="str">
        <f t="shared" si="2"/>
        <v>学校事務教員以外の公務員会計年度任用職員、非常勤職員その他</v>
      </c>
      <c r="D192" s="20" t="s">
        <v>29</v>
      </c>
      <c r="E192" s="23" t="s">
        <v>224</v>
      </c>
      <c r="F192" s="1" t="s">
        <v>21</v>
      </c>
      <c r="G192" s="20"/>
      <c r="H192" s="20" t="s">
        <v>191</v>
      </c>
      <c r="I192" s="22">
        <v>0.5</v>
      </c>
      <c r="K192" s="67"/>
    </row>
    <row r="193" spans="1:11">
      <c r="A193">
        <v>192</v>
      </c>
      <c r="B193" s="24"/>
      <c r="C193" s="31" t="str">
        <f t="shared" si="2"/>
        <v>学校事務民間企業・団体正規（無期雇用）</v>
      </c>
      <c r="D193" s="20" t="s">
        <v>79</v>
      </c>
      <c r="E193" s="23" t="s">
        <v>20</v>
      </c>
      <c r="F193" s="21" t="s">
        <v>18</v>
      </c>
      <c r="G193" s="20"/>
      <c r="H193" s="20"/>
      <c r="I193" s="22">
        <v>1</v>
      </c>
      <c r="K193" s="67"/>
    </row>
    <row r="194" spans="1:11">
      <c r="A194">
        <v>193</v>
      </c>
      <c r="B194" s="24"/>
      <c r="C194" s="31" t="str">
        <f t="shared" si="2"/>
        <v>学校事務民間企業・団体契約社員・臨時職員・非常勤等（有期雇用）学校事務（常勤）</v>
      </c>
      <c r="D194" s="20" t="s">
        <v>79</v>
      </c>
      <c r="E194" s="23" t="s">
        <v>20</v>
      </c>
      <c r="F194" s="21" t="s">
        <v>236</v>
      </c>
      <c r="G194" s="20" t="s">
        <v>237</v>
      </c>
      <c r="H194" s="20"/>
      <c r="I194" s="22">
        <v>0.8</v>
      </c>
      <c r="J194" t="s">
        <v>142</v>
      </c>
      <c r="K194" s="67"/>
    </row>
    <row r="195" spans="1:11">
      <c r="A195">
        <v>194</v>
      </c>
      <c r="B195" s="24"/>
      <c r="C195" s="31" t="str">
        <f t="shared" si="2"/>
        <v>学校事務民間企業・団体契約社員・臨時職員・非常勤等（有期雇用）</v>
      </c>
      <c r="D195" s="20" t="s">
        <v>79</v>
      </c>
      <c r="E195" s="23" t="s">
        <v>20</v>
      </c>
      <c r="F195" s="21" t="s">
        <v>23</v>
      </c>
      <c r="G195" s="20"/>
      <c r="H195" s="20"/>
      <c r="I195" s="22">
        <v>0.5</v>
      </c>
      <c r="K195" s="67"/>
    </row>
    <row r="196" spans="1:11">
      <c r="A196">
        <v>195</v>
      </c>
      <c r="B196" s="24"/>
      <c r="C196" s="31" t="str">
        <f t="shared" si="2"/>
        <v>学校事務民間企業・団体パート・アルバイト</v>
      </c>
      <c r="D196" s="20" t="s">
        <v>29</v>
      </c>
      <c r="E196" s="23" t="s">
        <v>20</v>
      </c>
      <c r="F196" s="21" t="s">
        <v>24</v>
      </c>
      <c r="G196" s="20"/>
      <c r="H196" s="20"/>
      <c r="I196" s="22">
        <v>0.5</v>
      </c>
      <c r="K196" s="67"/>
    </row>
    <row r="197" spans="1:11">
      <c r="A197">
        <v>196</v>
      </c>
      <c r="B197" s="24"/>
      <c r="C197" s="31" t="str">
        <f t="shared" si="2"/>
        <v>学校事務通学正規の修学年数内の期間</v>
      </c>
      <c r="D197" s="20" t="s">
        <v>79</v>
      </c>
      <c r="E197" s="26" t="s">
        <v>31</v>
      </c>
      <c r="F197" s="21" t="s">
        <v>30</v>
      </c>
      <c r="G197" s="20"/>
      <c r="H197" s="20"/>
      <c r="I197" s="22">
        <v>1</v>
      </c>
      <c r="K197" s="67"/>
    </row>
    <row r="198" spans="1:11">
      <c r="A198">
        <v>197</v>
      </c>
      <c r="B198" s="24"/>
      <c r="C198" s="31" t="str">
        <f t="shared" si="2"/>
        <v>学校事務通学上記以外（留年、留学、休学、科目履修、通信教育等）</v>
      </c>
      <c r="D198" s="20" t="s">
        <v>79</v>
      </c>
      <c r="E198" s="20" t="s">
        <v>31</v>
      </c>
      <c r="F198" s="21" t="s">
        <v>25</v>
      </c>
      <c r="G198" s="20"/>
      <c r="H198" s="20"/>
      <c r="I198" s="22">
        <v>0.5</v>
      </c>
      <c r="K198" s="67"/>
    </row>
    <row r="199" spans="1:11">
      <c r="A199">
        <v>198</v>
      </c>
      <c r="B199" s="24"/>
      <c r="C199" s="31" t="str">
        <f t="shared" si="2"/>
        <v>学校事務その他在家庭（無職）、自営（個人事業・フリーランス等）</v>
      </c>
      <c r="D199" s="20" t="s">
        <v>29</v>
      </c>
      <c r="E199" s="20" t="s">
        <v>16</v>
      </c>
      <c r="F199" s="21" t="s">
        <v>26</v>
      </c>
      <c r="G199" s="20"/>
      <c r="H199" s="20"/>
      <c r="I199" s="22">
        <v>0.5</v>
      </c>
      <c r="K199" s="67"/>
    </row>
    <row r="200" spans="1:11">
      <c r="A200">
        <v>199</v>
      </c>
      <c r="B200" s="24"/>
      <c r="C200" s="31" t="str">
        <f>D200&amp;E200&amp;F200&amp;G200&amp;H200</f>
        <v>司書国公立・私立教員正規（無期雇用）奈良県費</v>
      </c>
      <c r="D200" s="20" t="s">
        <v>275</v>
      </c>
      <c r="E200" s="23" t="s">
        <v>33</v>
      </c>
      <c r="F200" s="1" t="s">
        <v>19</v>
      </c>
      <c r="G200" s="20"/>
      <c r="H200" s="20" t="s">
        <v>190</v>
      </c>
      <c r="I200" s="22">
        <v>1</v>
      </c>
      <c r="K200" s="67"/>
    </row>
    <row r="201" spans="1:11">
      <c r="A201">
        <v>200</v>
      </c>
      <c r="B201" s="24"/>
      <c r="C201" s="31" t="str">
        <f t="shared" ref="C201:C227" si="4">D201&amp;E201&amp;F201&amp;G201&amp;H201</f>
        <v>司書国公立・私立教員正規（無期雇用）奈良県費以外の公費</v>
      </c>
      <c r="D201" s="20" t="s">
        <v>275</v>
      </c>
      <c r="E201" s="23" t="s">
        <v>33</v>
      </c>
      <c r="F201" s="1" t="s">
        <v>19</v>
      </c>
      <c r="G201" s="20"/>
      <c r="H201" s="20" t="s">
        <v>225</v>
      </c>
      <c r="I201" s="22">
        <v>1</v>
      </c>
      <c r="K201" s="67"/>
    </row>
    <row r="202" spans="1:11">
      <c r="A202">
        <v>201</v>
      </c>
      <c r="B202" s="24"/>
      <c r="C202" s="31" t="str">
        <f t="shared" si="4"/>
        <v>司書国公立・私立教員正規（無期雇用）その他</v>
      </c>
      <c r="D202" s="20" t="s">
        <v>275</v>
      </c>
      <c r="E202" s="23" t="s">
        <v>33</v>
      </c>
      <c r="F202" s="1" t="s">
        <v>19</v>
      </c>
      <c r="G202" s="20"/>
      <c r="H202" s="20" t="s">
        <v>16</v>
      </c>
      <c r="I202" s="22">
        <v>1</v>
      </c>
      <c r="K202" s="67"/>
    </row>
    <row r="203" spans="1:11">
      <c r="A203">
        <v>202</v>
      </c>
      <c r="B203" s="24"/>
      <c r="C203" s="31" t="str">
        <f t="shared" si="4"/>
        <v>司書国公立・私立教員臨時・任期付等（有期雇用・常勤）奈良県費</v>
      </c>
      <c r="D203" s="20" t="s">
        <v>275</v>
      </c>
      <c r="E203" s="23" t="s">
        <v>33</v>
      </c>
      <c r="F203" s="1" t="s">
        <v>22</v>
      </c>
      <c r="G203" s="20"/>
      <c r="H203" s="20" t="s">
        <v>190</v>
      </c>
      <c r="I203" s="22">
        <v>0.8</v>
      </c>
      <c r="K203" s="67"/>
    </row>
    <row r="204" spans="1:11">
      <c r="A204">
        <v>203</v>
      </c>
      <c r="B204" s="24"/>
      <c r="C204" s="31" t="str">
        <f t="shared" si="4"/>
        <v>司書国公立・私立教員臨時・任期付等（有期雇用・常勤）奈良県費以外の公費</v>
      </c>
      <c r="D204" s="20" t="s">
        <v>275</v>
      </c>
      <c r="E204" s="23" t="s">
        <v>33</v>
      </c>
      <c r="F204" s="1" t="s">
        <v>22</v>
      </c>
      <c r="G204" s="20"/>
      <c r="H204" s="20" t="s">
        <v>225</v>
      </c>
      <c r="I204" s="22">
        <v>0.8</v>
      </c>
      <c r="K204" s="67"/>
    </row>
    <row r="205" spans="1:11">
      <c r="A205">
        <v>204</v>
      </c>
      <c r="B205" s="24"/>
      <c r="C205" s="31" t="str">
        <f t="shared" si="4"/>
        <v>司書国公立・私立教員臨時・任期付等（有期雇用・常勤）その他</v>
      </c>
      <c r="D205" s="20" t="s">
        <v>275</v>
      </c>
      <c r="E205" s="23" t="s">
        <v>33</v>
      </c>
      <c r="F205" s="1" t="s">
        <v>22</v>
      </c>
      <c r="G205" s="20"/>
      <c r="H205" s="20" t="s">
        <v>16</v>
      </c>
      <c r="I205" s="22">
        <v>0.8</v>
      </c>
      <c r="K205" s="67"/>
    </row>
    <row r="206" spans="1:11">
      <c r="A206">
        <v>205</v>
      </c>
      <c r="B206" s="24"/>
      <c r="C206" s="31" t="str">
        <f t="shared" si="4"/>
        <v>司書国公立・私立教員非常勤奈良県費</v>
      </c>
      <c r="D206" s="20" t="s">
        <v>275</v>
      </c>
      <c r="E206" s="23" t="s">
        <v>33</v>
      </c>
      <c r="F206" s="1" t="s">
        <v>17</v>
      </c>
      <c r="G206" s="20"/>
      <c r="H206" s="20" t="s">
        <v>190</v>
      </c>
      <c r="I206" s="22">
        <v>0.5</v>
      </c>
      <c r="K206" s="67"/>
    </row>
    <row r="207" spans="1:11">
      <c r="A207">
        <v>206</v>
      </c>
      <c r="B207" s="24"/>
      <c r="C207" s="31" t="str">
        <f t="shared" si="4"/>
        <v>司書国公立・私立教員非常勤奈良県費以外の公費</v>
      </c>
      <c r="D207" s="20" t="s">
        <v>275</v>
      </c>
      <c r="E207" s="23" t="s">
        <v>33</v>
      </c>
      <c r="F207" s="1" t="s">
        <v>17</v>
      </c>
      <c r="G207" s="20"/>
      <c r="H207" s="20" t="s">
        <v>225</v>
      </c>
      <c r="I207" s="22">
        <v>0.5</v>
      </c>
      <c r="K207" s="67"/>
    </row>
    <row r="208" spans="1:11">
      <c r="A208">
        <v>207</v>
      </c>
      <c r="B208" s="24"/>
      <c r="C208" s="31" t="str">
        <f t="shared" si="4"/>
        <v>司書国公立・私立教員非常勤その他</v>
      </c>
      <c r="D208" s="20" t="s">
        <v>275</v>
      </c>
      <c r="E208" s="23" t="s">
        <v>33</v>
      </c>
      <c r="F208" s="1" t="s">
        <v>17</v>
      </c>
      <c r="G208" s="20"/>
      <c r="H208" s="20" t="s">
        <v>16</v>
      </c>
      <c r="I208" s="22">
        <v>0.5</v>
      </c>
      <c r="K208" s="67"/>
    </row>
    <row r="209" spans="1:11">
      <c r="A209">
        <v>208</v>
      </c>
      <c r="B209" s="24"/>
      <c r="C209" s="31" t="str">
        <f t="shared" si="4"/>
        <v>司書教員以外の公務員正規（無期雇用）奈良県費</v>
      </c>
      <c r="D209" s="20" t="s">
        <v>275</v>
      </c>
      <c r="E209" s="23" t="s">
        <v>224</v>
      </c>
      <c r="F209" s="1" t="s">
        <v>19</v>
      </c>
      <c r="G209" s="20"/>
      <c r="H209" s="20" t="s">
        <v>190</v>
      </c>
      <c r="I209" s="22">
        <v>1</v>
      </c>
      <c r="K209" s="67"/>
    </row>
    <row r="210" spans="1:11">
      <c r="A210">
        <v>209</v>
      </c>
      <c r="B210" s="150"/>
      <c r="C210" s="31" t="str">
        <f t="shared" si="4"/>
        <v>司書教員以外の公務員正規（無期雇用）奈良県費以外の公費</v>
      </c>
      <c r="D210" s="20" t="s">
        <v>275</v>
      </c>
      <c r="E210" s="23" t="s">
        <v>224</v>
      </c>
      <c r="F210" s="1" t="s">
        <v>19</v>
      </c>
      <c r="G210" s="20"/>
      <c r="H210" s="20" t="s">
        <v>225</v>
      </c>
      <c r="I210" s="22">
        <v>1</v>
      </c>
      <c r="K210" s="67"/>
    </row>
    <row r="211" spans="1:11">
      <c r="A211">
        <v>210</v>
      </c>
      <c r="B211" s="24"/>
      <c r="C211" s="31" t="str">
        <f t="shared" si="4"/>
        <v>司書教員以外の公務員正規（無期雇用）その他</v>
      </c>
      <c r="D211" s="20" t="s">
        <v>275</v>
      </c>
      <c r="E211" s="23" t="s">
        <v>224</v>
      </c>
      <c r="F211" s="1" t="s">
        <v>19</v>
      </c>
      <c r="G211" s="20"/>
      <c r="H211" s="20" t="s">
        <v>16</v>
      </c>
      <c r="I211" s="22">
        <v>1</v>
      </c>
      <c r="K211" s="67"/>
    </row>
    <row r="212" spans="1:11">
      <c r="A212">
        <v>211</v>
      </c>
      <c r="B212" s="24"/>
      <c r="C212" s="31" t="str">
        <f t="shared" si="4"/>
        <v>司書教員以外の公務員臨時・任期付・会計年度任用職員（有期雇用・常勤）司書（常勤）奈良県費</v>
      </c>
      <c r="D212" s="20" t="s">
        <v>275</v>
      </c>
      <c r="E212" s="23" t="s">
        <v>224</v>
      </c>
      <c r="F212" s="1" t="s">
        <v>57</v>
      </c>
      <c r="G212" s="20" t="s">
        <v>276</v>
      </c>
      <c r="H212" s="20" t="s">
        <v>190</v>
      </c>
      <c r="I212" s="22">
        <v>1</v>
      </c>
      <c r="J212" t="s">
        <v>279</v>
      </c>
      <c r="K212" s="67"/>
    </row>
    <row r="213" spans="1:11">
      <c r="A213">
        <v>212</v>
      </c>
      <c r="B213" s="24"/>
      <c r="C213" s="31" t="str">
        <f t="shared" si="4"/>
        <v>司書教員以外の公務員臨時・任期付・会計年度任用職員（有期雇用・常勤）司書（常勤）奈良県費以外の公費</v>
      </c>
      <c r="D213" s="20" t="s">
        <v>275</v>
      </c>
      <c r="E213" s="23" t="s">
        <v>224</v>
      </c>
      <c r="F213" s="1" t="s">
        <v>57</v>
      </c>
      <c r="G213" s="20" t="s">
        <v>276</v>
      </c>
      <c r="H213" s="20" t="s">
        <v>225</v>
      </c>
      <c r="I213" s="22">
        <v>1</v>
      </c>
      <c r="J213" t="s">
        <v>279</v>
      </c>
      <c r="K213" s="67"/>
    </row>
    <row r="214" spans="1:11">
      <c r="A214">
        <v>213</v>
      </c>
      <c r="B214" s="24"/>
      <c r="C214" s="31" t="str">
        <f t="shared" si="4"/>
        <v>司書教員以外の公務員臨時・任期付・会計年度任用職員（有期雇用・常勤）司書（常勤）その他</v>
      </c>
      <c r="D214" s="20" t="s">
        <v>275</v>
      </c>
      <c r="E214" s="23" t="s">
        <v>224</v>
      </c>
      <c r="F214" s="1" t="s">
        <v>57</v>
      </c>
      <c r="G214" s="20" t="s">
        <v>276</v>
      </c>
      <c r="H214" s="20" t="s">
        <v>16</v>
      </c>
      <c r="I214" s="22">
        <v>1</v>
      </c>
      <c r="J214" t="s">
        <v>279</v>
      </c>
      <c r="K214" s="67"/>
    </row>
    <row r="215" spans="1:11">
      <c r="A215">
        <v>214</v>
      </c>
      <c r="B215" s="24"/>
      <c r="C215" s="31" t="str">
        <f t="shared" si="4"/>
        <v>司書教員以外の公務員臨時・任期付・会計年度任用職員（有期雇用・常勤）奈良県費</v>
      </c>
      <c r="D215" s="20" t="s">
        <v>275</v>
      </c>
      <c r="E215" s="23" t="s">
        <v>224</v>
      </c>
      <c r="F215" s="1" t="s">
        <v>57</v>
      </c>
      <c r="G215" s="20"/>
      <c r="H215" s="20" t="s">
        <v>190</v>
      </c>
      <c r="I215" s="22">
        <v>0.8</v>
      </c>
      <c r="K215" s="67"/>
    </row>
    <row r="216" spans="1:11">
      <c r="A216">
        <v>215</v>
      </c>
      <c r="B216" s="24"/>
      <c r="C216" s="31" t="str">
        <f t="shared" si="4"/>
        <v>司書教員以外の公務員臨時・任期付・会計年度任用職員（有期雇用・常勤）奈良県費以外の公費</v>
      </c>
      <c r="D216" s="20" t="s">
        <v>275</v>
      </c>
      <c r="E216" s="23" t="s">
        <v>224</v>
      </c>
      <c r="F216" s="1" t="s">
        <v>57</v>
      </c>
      <c r="G216" s="20"/>
      <c r="H216" s="20" t="s">
        <v>225</v>
      </c>
      <c r="I216" s="22">
        <v>0.8</v>
      </c>
      <c r="K216" s="67"/>
    </row>
    <row r="217" spans="1:11">
      <c r="A217">
        <v>216</v>
      </c>
      <c r="B217" s="24"/>
      <c r="C217" s="31" t="str">
        <f t="shared" si="4"/>
        <v>司書教員以外の公務員臨時・任期付・会計年度任用職員（有期雇用・常勤）その他</v>
      </c>
      <c r="D217" s="20" t="s">
        <v>275</v>
      </c>
      <c r="E217" s="23" t="s">
        <v>224</v>
      </c>
      <c r="F217" s="1" t="s">
        <v>57</v>
      </c>
      <c r="G217" s="20"/>
      <c r="H217" s="20" t="s">
        <v>16</v>
      </c>
      <c r="I217" s="22">
        <v>0.8</v>
      </c>
      <c r="K217" s="67"/>
    </row>
    <row r="218" spans="1:11">
      <c r="A218">
        <v>217</v>
      </c>
      <c r="B218" s="24"/>
      <c r="C218" s="31" t="str">
        <f t="shared" si="4"/>
        <v>司書教員以外の公務員会計年度任用職員、非常勤職員奈良県費</v>
      </c>
      <c r="D218" s="20" t="s">
        <v>275</v>
      </c>
      <c r="E218" s="23" t="s">
        <v>224</v>
      </c>
      <c r="F218" s="1" t="s">
        <v>21</v>
      </c>
      <c r="G218" s="20"/>
      <c r="H218" s="20" t="s">
        <v>190</v>
      </c>
      <c r="I218" s="22">
        <v>0.5</v>
      </c>
      <c r="K218" s="67"/>
    </row>
    <row r="219" spans="1:11">
      <c r="A219">
        <v>218</v>
      </c>
      <c r="B219" s="24"/>
      <c r="C219" s="31" t="str">
        <f t="shared" si="4"/>
        <v>司書教員以外の公務員会計年度任用職員、非常勤職員奈良県費以外の公費</v>
      </c>
      <c r="D219" s="20" t="s">
        <v>275</v>
      </c>
      <c r="E219" s="23" t="s">
        <v>224</v>
      </c>
      <c r="F219" s="1" t="s">
        <v>21</v>
      </c>
      <c r="G219" s="20"/>
      <c r="H219" s="20" t="s">
        <v>225</v>
      </c>
      <c r="I219" s="22">
        <v>0.5</v>
      </c>
      <c r="K219" s="67"/>
    </row>
    <row r="220" spans="1:11">
      <c r="A220">
        <v>219</v>
      </c>
      <c r="B220" s="24"/>
      <c r="C220" s="31" t="str">
        <f t="shared" si="4"/>
        <v>司書教員以外の公務員会計年度任用職員、非常勤職員その他</v>
      </c>
      <c r="D220" s="20" t="s">
        <v>275</v>
      </c>
      <c r="E220" s="23" t="s">
        <v>224</v>
      </c>
      <c r="F220" s="1" t="s">
        <v>21</v>
      </c>
      <c r="G220" s="20"/>
      <c r="H220" s="20" t="s">
        <v>16</v>
      </c>
      <c r="I220" s="22">
        <v>0.5</v>
      </c>
      <c r="K220" s="67"/>
    </row>
    <row r="221" spans="1:11">
      <c r="A221">
        <v>220</v>
      </c>
      <c r="B221" s="24"/>
      <c r="C221" s="31" t="str">
        <f t="shared" si="4"/>
        <v>司書民間企業・団体正規（無期雇用）</v>
      </c>
      <c r="D221" s="20" t="s">
        <v>275</v>
      </c>
      <c r="E221" s="23" t="s">
        <v>20</v>
      </c>
      <c r="F221" s="21" t="s">
        <v>18</v>
      </c>
      <c r="G221" s="20"/>
      <c r="H221" s="20"/>
      <c r="I221" s="22">
        <v>1</v>
      </c>
      <c r="K221" s="67"/>
    </row>
    <row r="222" spans="1:11">
      <c r="A222">
        <v>221</v>
      </c>
      <c r="B222" s="24"/>
      <c r="C222" s="31" t="str">
        <f t="shared" si="4"/>
        <v>司書民間企業・団体契約社員・臨時職員・非常勤等（有期雇用）司書（常勤）</v>
      </c>
      <c r="D222" s="20" t="s">
        <v>275</v>
      </c>
      <c r="E222" s="23" t="s">
        <v>20</v>
      </c>
      <c r="F222" s="21" t="s">
        <v>236</v>
      </c>
      <c r="G222" s="20" t="s">
        <v>276</v>
      </c>
      <c r="H222" s="20"/>
      <c r="I222" s="22">
        <v>0.8</v>
      </c>
      <c r="J222" t="s">
        <v>279</v>
      </c>
      <c r="K222" s="67"/>
    </row>
    <row r="223" spans="1:11">
      <c r="A223">
        <v>222</v>
      </c>
      <c r="B223" s="24"/>
      <c r="C223" s="31" t="str">
        <f t="shared" si="4"/>
        <v>司書民間企業・団体契約社員・臨時職員・非常勤等（有期雇用）</v>
      </c>
      <c r="D223" s="20" t="s">
        <v>275</v>
      </c>
      <c r="E223" s="23" t="s">
        <v>20</v>
      </c>
      <c r="F223" s="21" t="s">
        <v>23</v>
      </c>
      <c r="G223" s="20"/>
      <c r="H223" s="20"/>
      <c r="I223" s="22">
        <v>0.5</v>
      </c>
      <c r="K223" s="67"/>
    </row>
    <row r="224" spans="1:11">
      <c r="A224">
        <v>223</v>
      </c>
      <c r="B224" s="24"/>
      <c r="C224" s="31" t="str">
        <f t="shared" si="4"/>
        <v>司書民間企業・団体パート・アルバイト</v>
      </c>
      <c r="D224" s="20" t="s">
        <v>275</v>
      </c>
      <c r="E224" s="23" t="s">
        <v>20</v>
      </c>
      <c r="F224" s="21" t="s">
        <v>24</v>
      </c>
      <c r="G224" s="20"/>
      <c r="H224" s="20"/>
      <c r="I224" s="22">
        <v>0.5</v>
      </c>
      <c r="K224" s="67"/>
    </row>
    <row r="225" spans="1:11">
      <c r="A225">
        <v>224</v>
      </c>
      <c r="B225" s="24"/>
      <c r="C225" s="31" t="str">
        <f t="shared" si="4"/>
        <v>司書通学正規の修学年数内の期間</v>
      </c>
      <c r="D225" s="20" t="s">
        <v>275</v>
      </c>
      <c r="E225" s="26" t="s">
        <v>31</v>
      </c>
      <c r="F225" s="21" t="s">
        <v>30</v>
      </c>
      <c r="G225" s="20"/>
      <c r="H225" s="20"/>
      <c r="I225" s="22">
        <v>1</v>
      </c>
      <c r="K225" s="67"/>
    </row>
    <row r="226" spans="1:11">
      <c r="A226">
        <v>225</v>
      </c>
      <c r="B226" s="24"/>
      <c r="C226" s="31" t="str">
        <f t="shared" si="4"/>
        <v>司書通学上記以外（留年、留学、休学、科目履修、通信教育等）</v>
      </c>
      <c r="D226" s="20" t="s">
        <v>275</v>
      </c>
      <c r="E226" s="20" t="s">
        <v>31</v>
      </c>
      <c r="F226" s="21" t="s">
        <v>25</v>
      </c>
      <c r="G226" s="20"/>
      <c r="H226" s="20"/>
      <c r="I226" s="22">
        <v>0.5</v>
      </c>
      <c r="K226" s="67"/>
    </row>
    <row r="227" spans="1:11">
      <c r="A227">
        <v>226</v>
      </c>
      <c r="B227" s="25"/>
      <c r="C227" s="31" t="str">
        <f t="shared" si="4"/>
        <v>司書その他在家庭（無職）、自営（個人事業・フリーランス等）</v>
      </c>
      <c r="D227" s="20" t="s">
        <v>275</v>
      </c>
      <c r="E227" s="20" t="s">
        <v>16</v>
      </c>
      <c r="F227" s="21" t="s">
        <v>26</v>
      </c>
      <c r="G227" s="20"/>
      <c r="H227" s="20"/>
      <c r="I227" s="22">
        <v>0.5</v>
      </c>
      <c r="K227" s="67"/>
    </row>
    <row r="228" spans="1:11">
      <c r="A228">
        <v>227</v>
      </c>
      <c r="B228" s="26" t="s">
        <v>258</v>
      </c>
      <c r="C228" s="31" t="str">
        <f>D228&amp;E228&amp;F228&amp;G228&amp;H228</f>
        <v>栄養職員国公立・私立教員正規（無期雇用）奈良県費</v>
      </c>
      <c r="D228" s="20" t="s">
        <v>243</v>
      </c>
      <c r="E228" s="23" t="s">
        <v>33</v>
      </c>
      <c r="F228" s="1" t="s">
        <v>19</v>
      </c>
      <c r="G228" s="20"/>
      <c r="H228" s="20" t="s">
        <v>190</v>
      </c>
      <c r="I228" s="22">
        <v>1</v>
      </c>
      <c r="K228" s="67"/>
    </row>
    <row r="229" spans="1:11">
      <c r="A229">
        <v>228</v>
      </c>
      <c r="B229" s="24"/>
      <c r="C229" s="31" t="str">
        <f t="shared" ref="C229:C236" si="5">D229&amp;E229&amp;F229&amp;G229&amp;H229</f>
        <v>栄養職員国公立・私立教員正規（無期雇用）奈良県費以外の公費</v>
      </c>
      <c r="D229" s="20" t="s">
        <v>243</v>
      </c>
      <c r="E229" s="23" t="s">
        <v>33</v>
      </c>
      <c r="F229" s="1" t="s">
        <v>19</v>
      </c>
      <c r="G229" s="20"/>
      <c r="H229" s="20" t="s">
        <v>225</v>
      </c>
      <c r="I229" s="22">
        <v>1</v>
      </c>
      <c r="K229" s="67"/>
    </row>
    <row r="230" spans="1:11">
      <c r="A230">
        <v>229</v>
      </c>
      <c r="B230" s="24"/>
      <c r="C230" s="31" t="str">
        <f t="shared" si="5"/>
        <v>栄養職員国公立・私立教員正規（無期雇用）その他</v>
      </c>
      <c r="D230" s="20" t="s">
        <v>243</v>
      </c>
      <c r="E230" s="23" t="s">
        <v>33</v>
      </c>
      <c r="F230" s="1" t="s">
        <v>19</v>
      </c>
      <c r="G230" s="20"/>
      <c r="H230" s="20" t="s">
        <v>16</v>
      </c>
      <c r="I230" s="22">
        <v>1</v>
      </c>
      <c r="K230" s="67"/>
    </row>
    <row r="231" spans="1:11">
      <c r="A231">
        <v>230</v>
      </c>
      <c r="B231" s="24"/>
      <c r="C231" s="31" t="str">
        <f t="shared" si="5"/>
        <v>栄養職員国公立・私立教員臨時・任期付等（有期雇用・常勤）奈良県費</v>
      </c>
      <c r="D231" s="20" t="s">
        <v>243</v>
      </c>
      <c r="E231" s="23" t="s">
        <v>33</v>
      </c>
      <c r="F231" s="1" t="s">
        <v>22</v>
      </c>
      <c r="G231" s="20"/>
      <c r="H231" s="20" t="s">
        <v>190</v>
      </c>
      <c r="I231" s="22">
        <v>0.8</v>
      </c>
      <c r="K231" s="67"/>
    </row>
    <row r="232" spans="1:11">
      <c r="A232">
        <v>231</v>
      </c>
      <c r="B232" s="24"/>
      <c r="C232" s="31" t="str">
        <f t="shared" si="5"/>
        <v>栄養職員国公立・私立教員臨時・任期付等（有期雇用・常勤）奈良県費以外の公費</v>
      </c>
      <c r="D232" s="20" t="s">
        <v>243</v>
      </c>
      <c r="E232" s="23" t="s">
        <v>33</v>
      </c>
      <c r="F232" s="1" t="s">
        <v>22</v>
      </c>
      <c r="G232" s="20"/>
      <c r="H232" s="20" t="s">
        <v>225</v>
      </c>
      <c r="I232" s="22">
        <v>0.8</v>
      </c>
      <c r="K232" s="67"/>
    </row>
    <row r="233" spans="1:11">
      <c r="A233">
        <v>232</v>
      </c>
      <c r="B233" s="24"/>
      <c r="C233" s="31" t="str">
        <f t="shared" si="5"/>
        <v>栄養職員国公立・私立教員臨時・任期付等（有期雇用・常勤）その他</v>
      </c>
      <c r="D233" s="20" t="s">
        <v>243</v>
      </c>
      <c r="E233" s="23" t="s">
        <v>33</v>
      </c>
      <c r="F233" s="1" t="s">
        <v>22</v>
      </c>
      <c r="G233" s="20"/>
      <c r="H233" s="20" t="s">
        <v>16</v>
      </c>
      <c r="I233" s="22">
        <v>0.8</v>
      </c>
      <c r="K233" s="67"/>
    </row>
    <row r="234" spans="1:11">
      <c r="A234">
        <v>233</v>
      </c>
      <c r="B234" s="24"/>
      <c r="C234" s="31" t="str">
        <f t="shared" si="5"/>
        <v>栄養職員国公立・私立教員非常勤奈良県費</v>
      </c>
      <c r="D234" s="20" t="s">
        <v>243</v>
      </c>
      <c r="E234" s="23" t="s">
        <v>33</v>
      </c>
      <c r="F234" s="1" t="s">
        <v>17</v>
      </c>
      <c r="G234" s="20"/>
      <c r="H234" s="20" t="s">
        <v>190</v>
      </c>
      <c r="I234" s="22">
        <v>0.5</v>
      </c>
      <c r="K234" s="67"/>
    </row>
    <row r="235" spans="1:11">
      <c r="A235">
        <v>234</v>
      </c>
      <c r="B235" s="24"/>
      <c r="C235" s="31" t="str">
        <f t="shared" si="5"/>
        <v>栄養職員国公立・私立教員非常勤奈良県費以外の公費</v>
      </c>
      <c r="D235" s="20" t="s">
        <v>243</v>
      </c>
      <c r="E235" s="23" t="s">
        <v>33</v>
      </c>
      <c r="F235" s="1" t="s">
        <v>17</v>
      </c>
      <c r="G235" s="20"/>
      <c r="H235" s="20" t="s">
        <v>225</v>
      </c>
      <c r="I235" s="22">
        <v>0.5</v>
      </c>
      <c r="K235" s="67"/>
    </row>
    <row r="236" spans="1:11">
      <c r="A236">
        <v>235</v>
      </c>
      <c r="B236" s="24"/>
      <c r="C236" s="31" t="str">
        <f t="shared" si="5"/>
        <v>栄養職員国公立・私立教員非常勤その他</v>
      </c>
      <c r="D236" s="20" t="s">
        <v>243</v>
      </c>
      <c r="E236" s="23" t="s">
        <v>33</v>
      </c>
      <c r="F236" s="1" t="s">
        <v>17</v>
      </c>
      <c r="G236" s="20"/>
      <c r="H236" s="20" t="s">
        <v>16</v>
      </c>
      <c r="I236" s="22">
        <v>0.5</v>
      </c>
      <c r="K236" s="67"/>
    </row>
    <row r="237" spans="1:11">
      <c r="A237">
        <v>236</v>
      </c>
      <c r="B237" s="24"/>
      <c r="C237" s="31" t="str">
        <f t="shared" ref="C237:C255" si="6">D237&amp;E237&amp;F237&amp;G237&amp;H237</f>
        <v>栄養職員教員以外の公務員正規（無期雇用）奈良県費</v>
      </c>
      <c r="D237" s="20" t="s">
        <v>243</v>
      </c>
      <c r="E237" s="23" t="s">
        <v>224</v>
      </c>
      <c r="F237" s="1" t="s">
        <v>19</v>
      </c>
      <c r="G237" s="20"/>
      <c r="H237" s="20" t="s">
        <v>190</v>
      </c>
      <c r="I237" s="22">
        <v>1</v>
      </c>
      <c r="K237" s="67"/>
    </row>
    <row r="238" spans="1:11">
      <c r="A238">
        <v>237</v>
      </c>
      <c r="B238" s="150"/>
      <c r="C238" s="31" t="str">
        <f t="shared" si="6"/>
        <v>栄養職員教員以外の公務員正規（無期雇用）奈良県費以外の公費</v>
      </c>
      <c r="D238" s="20" t="s">
        <v>243</v>
      </c>
      <c r="E238" s="23" t="s">
        <v>224</v>
      </c>
      <c r="F238" s="1" t="s">
        <v>19</v>
      </c>
      <c r="G238" s="20"/>
      <c r="H238" s="20" t="s">
        <v>225</v>
      </c>
      <c r="I238" s="22">
        <v>1</v>
      </c>
      <c r="K238" s="67"/>
    </row>
    <row r="239" spans="1:11">
      <c r="A239">
        <v>238</v>
      </c>
      <c r="B239" s="24"/>
      <c r="C239" s="31" t="str">
        <f t="shared" si="6"/>
        <v>栄養職員教員以外の公務員正規（無期雇用）その他</v>
      </c>
      <c r="D239" s="20" t="s">
        <v>243</v>
      </c>
      <c r="E239" s="23" t="s">
        <v>224</v>
      </c>
      <c r="F239" s="1" t="s">
        <v>19</v>
      </c>
      <c r="G239" s="20"/>
      <c r="H239" s="20" t="s">
        <v>16</v>
      </c>
      <c r="I239" s="22">
        <v>1</v>
      </c>
      <c r="K239" s="67"/>
    </row>
    <row r="240" spans="1:11">
      <c r="A240">
        <v>239</v>
      </c>
      <c r="B240" s="24"/>
      <c r="C240" s="31" t="str">
        <f t="shared" si="6"/>
        <v>栄養職員教員以外の公務員臨時・任期付・会計年度任用職員（有期雇用・常勤）栄養職員（常勤）奈良県費</v>
      </c>
      <c r="D240" s="20" t="s">
        <v>243</v>
      </c>
      <c r="E240" s="23" t="s">
        <v>224</v>
      </c>
      <c r="F240" s="1" t="s">
        <v>57</v>
      </c>
      <c r="G240" s="20" t="s">
        <v>259</v>
      </c>
      <c r="H240" s="20" t="s">
        <v>190</v>
      </c>
      <c r="I240" s="22">
        <v>1</v>
      </c>
      <c r="J240" t="s">
        <v>278</v>
      </c>
      <c r="K240" s="67"/>
    </row>
    <row r="241" spans="1:11">
      <c r="A241">
        <v>240</v>
      </c>
      <c r="B241" s="24"/>
      <c r="C241" s="31" t="str">
        <f t="shared" si="6"/>
        <v>栄養職員教員以外の公務員臨時・任期付・会計年度任用職員（有期雇用・常勤）栄養職員（常勤）奈良県費以外の公費</v>
      </c>
      <c r="D241" s="20" t="s">
        <v>243</v>
      </c>
      <c r="E241" s="23" t="s">
        <v>224</v>
      </c>
      <c r="F241" s="1" t="s">
        <v>57</v>
      </c>
      <c r="G241" s="20" t="s">
        <v>259</v>
      </c>
      <c r="H241" s="20" t="s">
        <v>225</v>
      </c>
      <c r="I241" s="22">
        <v>1</v>
      </c>
      <c r="J241" t="s">
        <v>278</v>
      </c>
      <c r="K241" s="67"/>
    </row>
    <row r="242" spans="1:11">
      <c r="A242">
        <v>241</v>
      </c>
      <c r="B242" s="24"/>
      <c r="C242" s="31" t="str">
        <f t="shared" si="6"/>
        <v>栄養職員教員以外の公務員臨時・任期付・会計年度任用職員（有期雇用・常勤）栄養職員（常勤）その他</v>
      </c>
      <c r="D242" s="20" t="s">
        <v>243</v>
      </c>
      <c r="E242" s="23" t="s">
        <v>224</v>
      </c>
      <c r="F242" s="1" t="s">
        <v>57</v>
      </c>
      <c r="G242" s="20" t="s">
        <v>259</v>
      </c>
      <c r="H242" s="20" t="s">
        <v>16</v>
      </c>
      <c r="I242" s="22">
        <v>1</v>
      </c>
      <c r="J242" t="s">
        <v>278</v>
      </c>
      <c r="K242" s="67"/>
    </row>
    <row r="243" spans="1:11">
      <c r="A243">
        <v>242</v>
      </c>
      <c r="B243" s="24"/>
      <c r="C243" s="31" t="str">
        <f t="shared" si="6"/>
        <v>栄養職員教員以外の公務員臨時・任期付・会計年度任用職員（有期雇用・常勤）奈良県費</v>
      </c>
      <c r="D243" s="20" t="s">
        <v>243</v>
      </c>
      <c r="E243" s="23" t="s">
        <v>224</v>
      </c>
      <c r="F243" s="1" t="s">
        <v>57</v>
      </c>
      <c r="G243" s="20"/>
      <c r="H243" s="20" t="s">
        <v>190</v>
      </c>
      <c r="I243" s="22">
        <v>0.8</v>
      </c>
      <c r="K243" s="67"/>
    </row>
    <row r="244" spans="1:11">
      <c r="A244">
        <v>243</v>
      </c>
      <c r="B244" s="24"/>
      <c r="C244" s="31" t="str">
        <f t="shared" si="6"/>
        <v>栄養職員教員以外の公務員臨時・任期付・会計年度任用職員（有期雇用・常勤）奈良県費以外の公費</v>
      </c>
      <c r="D244" s="20" t="s">
        <v>243</v>
      </c>
      <c r="E244" s="23" t="s">
        <v>224</v>
      </c>
      <c r="F244" s="1" t="s">
        <v>57</v>
      </c>
      <c r="G244" s="20"/>
      <c r="H244" s="20" t="s">
        <v>225</v>
      </c>
      <c r="I244" s="22">
        <v>0.8</v>
      </c>
      <c r="K244" s="67"/>
    </row>
    <row r="245" spans="1:11">
      <c r="A245">
        <v>244</v>
      </c>
      <c r="B245" s="24"/>
      <c r="C245" s="31" t="str">
        <f t="shared" si="6"/>
        <v>栄養職員教員以外の公務員臨時・任期付・会計年度任用職員（有期雇用・常勤）その他</v>
      </c>
      <c r="D245" s="20" t="s">
        <v>243</v>
      </c>
      <c r="E245" s="23" t="s">
        <v>224</v>
      </c>
      <c r="F245" s="1" t="s">
        <v>57</v>
      </c>
      <c r="G245" s="20"/>
      <c r="H245" s="20" t="s">
        <v>16</v>
      </c>
      <c r="I245" s="22">
        <v>0.8</v>
      </c>
      <c r="K245" s="67"/>
    </row>
    <row r="246" spans="1:11">
      <c r="A246">
        <v>245</v>
      </c>
      <c r="B246" s="24"/>
      <c r="C246" s="31" t="str">
        <f t="shared" si="6"/>
        <v>栄養職員教員以外の公務員会計年度任用職員、非常勤職員奈良県費</v>
      </c>
      <c r="D246" s="20" t="s">
        <v>243</v>
      </c>
      <c r="E246" s="23" t="s">
        <v>224</v>
      </c>
      <c r="F246" s="1" t="s">
        <v>21</v>
      </c>
      <c r="G246" s="20"/>
      <c r="H246" s="20" t="s">
        <v>190</v>
      </c>
      <c r="I246" s="22">
        <v>0.5</v>
      </c>
      <c r="K246" s="67"/>
    </row>
    <row r="247" spans="1:11">
      <c r="A247">
        <v>246</v>
      </c>
      <c r="B247" s="24"/>
      <c r="C247" s="31" t="str">
        <f t="shared" si="6"/>
        <v>栄養職員教員以外の公務員会計年度任用職員、非常勤職員奈良県費以外の公費</v>
      </c>
      <c r="D247" s="20" t="s">
        <v>243</v>
      </c>
      <c r="E247" s="23" t="s">
        <v>224</v>
      </c>
      <c r="F247" s="1" t="s">
        <v>21</v>
      </c>
      <c r="G247" s="20"/>
      <c r="H247" s="20" t="s">
        <v>225</v>
      </c>
      <c r="I247" s="22">
        <v>0.5</v>
      </c>
      <c r="K247" s="67"/>
    </row>
    <row r="248" spans="1:11">
      <c r="A248">
        <v>247</v>
      </c>
      <c r="B248" s="24"/>
      <c r="C248" s="31" t="str">
        <f t="shared" si="6"/>
        <v>栄養職員教員以外の公務員会計年度任用職員、非常勤職員その他</v>
      </c>
      <c r="D248" s="20" t="s">
        <v>243</v>
      </c>
      <c r="E248" s="23" t="s">
        <v>224</v>
      </c>
      <c r="F248" s="1" t="s">
        <v>21</v>
      </c>
      <c r="G248" s="20"/>
      <c r="H248" s="20" t="s">
        <v>16</v>
      </c>
      <c r="I248" s="22">
        <v>0.5</v>
      </c>
      <c r="K248" s="67"/>
    </row>
    <row r="249" spans="1:11">
      <c r="A249">
        <v>248</v>
      </c>
      <c r="B249" s="24"/>
      <c r="C249" s="31" t="str">
        <f t="shared" si="6"/>
        <v>栄養職員民間企業・団体正規（無期雇用）</v>
      </c>
      <c r="D249" s="20" t="s">
        <v>243</v>
      </c>
      <c r="E249" s="23" t="s">
        <v>20</v>
      </c>
      <c r="F249" s="21" t="s">
        <v>18</v>
      </c>
      <c r="G249" s="20"/>
      <c r="H249" s="20"/>
      <c r="I249" s="22">
        <v>1</v>
      </c>
      <c r="K249" s="67"/>
    </row>
    <row r="250" spans="1:11">
      <c r="A250">
        <v>249</v>
      </c>
      <c r="B250" s="24"/>
      <c r="C250" s="31" t="str">
        <f t="shared" si="6"/>
        <v>栄養職員民間企業・団体契約社員・臨時職員・非常勤等（有期雇用）栄養職員（常勤）</v>
      </c>
      <c r="D250" s="20" t="s">
        <v>243</v>
      </c>
      <c r="E250" s="23" t="s">
        <v>20</v>
      </c>
      <c r="F250" s="21" t="s">
        <v>236</v>
      </c>
      <c r="G250" s="20" t="s">
        <v>259</v>
      </c>
      <c r="H250" s="20"/>
      <c r="I250" s="22">
        <v>0.8</v>
      </c>
      <c r="J250" t="s">
        <v>278</v>
      </c>
      <c r="K250" s="67"/>
    </row>
    <row r="251" spans="1:11">
      <c r="A251">
        <v>250</v>
      </c>
      <c r="B251" s="24"/>
      <c r="C251" s="31" t="str">
        <f t="shared" si="6"/>
        <v>栄養職員民間企業・団体契約社員・臨時職員・非常勤等（有期雇用）</v>
      </c>
      <c r="D251" s="20" t="s">
        <v>243</v>
      </c>
      <c r="E251" s="23" t="s">
        <v>20</v>
      </c>
      <c r="F251" s="21" t="s">
        <v>23</v>
      </c>
      <c r="G251" s="20"/>
      <c r="H251" s="20"/>
      <c r="I251" s="22">
        <v>0.5</v>
      </c>
      <c r="K251" s="67"/>
    </row>
    <row r="252" spans="1:11">
      <c r="A252">
        <v>251</v>
      </c>
      <c r="B252" s="24"/>
      <c r="C252" s="31" t="str">
        <f t="shared" si="6"/>
        <v>栄養職員民間企業・団体パート・アルバイト</v>
      </c>
      <c r="D252" s="20" t="s">
        <v>243</v>
      </c>
      <c r="E252" s="23" t="s">
        <v>20</v>
      </c>
      <c r="F252" s="21" t="s">
        <v>24</v>
      </c>
      <c r="G252" s="20"/>
      <c r="H252" s="20"/>
      <c r="I252" s="22">
        <v>0.5</v>
      </c>
      <c r="K252" s="67"/>
    </row>
    <row r="253" spans="1:11">
      <c r="A253">
        <v>252</v>
      </c>
      <c r="B253" s="24"/>
      <c r="C253" s="31" t="str">
        <f t="shared" si="6"/>
        <v>栄養職員通学正規の修学年数内の期間</v>
      </c>
      <c r="D253" s="20" t="s">
        <v>243</v>
      </c>
      <c r="E253" s="26" t="s">
        <v>31</v>
      </c>
      <c r="F253" s="21" t="s">
        <v>30</v>
      </c>
      <c r="G253" s="20"/>
      <c r="H253" s="20"/>
      <c r="I253" s="22">
        <v>1</v>
      </c>
      <c r="K253" s="67"/>
    </row>
    <row r="254" spans="1:11">
      <c r="A254">
        <v>253</v>
      </c>
      <c r="B254" s="24"/>
      <c r="C254" s="31" t="str">
        <f t="shared" si="6"/>
        <v>栄養職員通学上記以外（留年、留学、休学、科目履修、通信教育等）</v>
      </c>
      <c r="D254" s="20" t="s">
        <v>243</v>
      </c>
      <c r="E254" s="20" t="s">
        <v>31</v>
      </c>
      <c r="F254" s="21" t="s">
        <v>25</v>
      </c>
      <c r="G254" s="20"/>
      <c r="H254" s="20"/>
      <c r="I254" s="22">
        <v>0.5</v>
      </c>
      <c r="K254" s="67"/>
    </row>
    <row r="255" spans="1:11">
      <c r="A255">
        <v>254</v>
      </c>
      <c r="B255" s="25"/>
      <c r="C255" s="31" t="str">
        <f t="shared" si="6"/>
        <v>栄養職員その他在家庭（無職）、自営（個人事業・フリーランス等）</v>
      </c>
      <c r="D255" s="20" t="s">
        <v>243</v>
      </c>
      <c r="E255" s="20" t="s">
        <v>16</v>
      </c>
      <c r="F255" s="21" t="s">
        <v>26</v>
      </c>
      <c r="G255" s="20"/>
      <c r="H255" s="20"/>
      <c r="I255" s="22">
        <v>0.5</v>
      </c>
      <c r="K255" s="67"/>
    </row>
    <row r="256" spans="1:11">
      <c r="A256">
        <v>255</v>
      </c>
      <c r="B256" s="151" t="s">
        <v>260</v>
      </c>
      <c r="C256" s="31" t="str">
        <f>D256&amp;E256&amp;F256&amp;G256&amp;H256</f>
        <v>業務員・調理員国公立・私立教員正規（無期雇用）奈良県費</v>
      </c>
      <c r="D256" s="20" t="s">
        <v>252</v>
      </c>
      <c r="E256" s="23" t="s">
        <v>33</v>
      </c>
      <c r="F256" s="1" t="s">
        <v>19</v>
      </c>
      <c r="G256" s="20"/>
      <c r="H256" s="20" t="s">
        <v>190</v>
      </c>
      <c r="I256" s="22">
        <v>1</v>
      </c>
      <c r="K256" s="67"/>
    </row>
    <row r="257" spans="1:11">
      <c r="A257">
        <v>256</v>
      </c>
      <c r="B257" s="24"/>
      <c r="C257" s="31" t="str">
        <f t="shared" ref="C257:C264" si="7">D257&amp;E257&amp;F257&amp;G257&amp;H257</f>
        <v>業務員・調理員国公立・私立教員正規（無期雇用）奈良県費以外の公費</v>
      </c>
      <c r="D257" s="20" t="s">
        <v>252</v>
      </c>
      <c r="E257" s="23" t="s">
        <v>33</v>
      </c>
      <c r="F257" s="1" t="s">
        <v>19</v>
      </c>
      <c r="G257" s="20"/>
      <c r="H257" s="20" t="s">
        <v>225</v>
      </c>
      <c r="I257" s="22">
        <v>1</v>
      </c>
      <c r="K257" s="67"/>
    </row>
    <row r="258" spans="1:11">
      <c r="A258">
        <v>257</v>
      </c>
      <c r="B258" s="24"/>
      <c r="C258" s="31" t="str">
        <f t="shared" si="7"/>
        <v>業務員・調理員国公立・私立教員正規（無期雇用）その他</v>
      </c>
      <c r="D258" s="20" t="s">
        <v>252</v>
      </c>
      <c r="E258" s="23" t="s">
        <v>33</v>
      </c>
      <c r="F258" s="1" t="s">
        <v>19</v>
      </c>
      <c r="G258" s="20"/>
      <c r="H258" s="20" t="s">
        <v>16</v>
      </c>
      <c r="I258" s="22">
        <v>1</v>
      </c>
      <c r="K258" s="67"/>
    </row>
    <row r="259" spans="1:11">
      <c r="A259">
        <v>258</v>
      </c>
      <c r="B259" s="24"/>
      <c r="C259" s="31" t="str">
        <f t="shared" si="7"/>
        <v>業務員・調理員国公立・私立教員臨時・任期付等（有期雇用・常勤）奈良県費</v>
      </c>
      <c r="D259" s="20" t="s">
        <v>252</v>
      </c>
      <c r="E259" s="23" t="s">
        <v>33</v>
      </c>
      <c r="F259" s="1" t="s">
        <v>22</v>
      </c>
      <c r="G259" s="20"/>
      <c r="H259" s="20" t="s">
        <v>190</v>
      </c>
      <c r="I259" s="22">
        <v>0.8</v>
      </c>
      <c r="K259" s="67"/>
    </row>
    <row r="260" spans="1:11">
      <c r="A260">
        <v>259</v>
      </c>
      <c r="B260" s="24"/>
      <c r="C260" s="31" t="str">
        <f t="shared" si="7"/>
        <v>業務員・調理員国公立・私立教員臨時・任期付等（有期雇用・常勤）奈良県費以外の公費</v>
      </c>
      <c r="D260" s="20" t="s">
        <v>252</v>
      </c>
      <c r="E260" s="23" t="s">
        <v>33</v>
      </c>
      <c r="F260" s="1" t="s">
        <v>22</v>
      </c>
      <c r="G260" s="20"/>
      <c r="H260" s="20" t="s">
        <v>225</v>
      </c>
      <c r="I260" s="22">
        <v>0.8</v>
      </c>
      <c r="K260" s="67"/>
    </row>
    <row r="261" spans="1:11">
      <c r="A261">
        <v>260</v>
      </c>
      <c r="B261" s="24"/>
      <c r="C261" s="31" t="str">
        <f t="shared" si="7"/>
        <v>業務員・調理員国公立・私立教員臨時・任期付等（有期雇用・常勤）その他</v>
      </c>
      <c r="D261" s="20" t="s">
        <v>252</v>
      </c>
      <c r="E261" s="23" t="s">
        <v>33</v>
      </c>
      <c r="F261" s="1" t="s">
        <v>22</v>
      </c>
      <c r="G261" s="20"/>
      <c r="H261" s="20" t="s">
        <v>16</v>
      </c>
      <c r="I261" s="22">
        <v>0.8</v>
      </c>
      <c r="K261" s="67"/>
    </row>
    <row r="262" spans="1:11">
      <c r="A262">
        <v>261</v>
      </c>
      <c r="B262" s="24"/>
      <c r="C262" s="31" t="str">
        <f t="shared" si="7"/>
        <v>業務員・調理員国公立・私立教員非常勤奈良県費</v>
      </c>
      <c r="D262" s="20" t="s">
        <v>252</v>
      </c>
      <c r="E262" s="23" t="s">
        <v>33</v>
      </c>
      <c r="F262" s="1" t="s">
        <v>17</v>
      </c>
      <c r="G262" s="20"/>
      <c r="H262" s="20" t="s">
        <v>190</v>
      </c>
      <c r="I262" s="22">
        <v>0.5</v>
      </c>
      <c r="K262" s="67"/>
    </row>
    <row r="263" spans="1:11">
      <c r="A263">
        <v>262</v>
      </c>
      <c r="B263" s="24"/>
      <c r="C263" s="31" t="str">
        <f t="shared" si="7"/>
        <v>業務員・調理員国公立・私立教員非常勤奈良県費以外の公費</v>
      </c>
      <c r="D263" s="20" t="s">
        <v>252</v>
      </c>
      <c r="E263" s="23" t="s">
        <v>33</v>
      </c>
      <c r="F263" s="1" t="s">
        <v>17</v>
      </c>
      <c r="G263" s="20"/>
      <c r="H263" s="20" t="s">
        <v>225</v>
      </c>
      <c r="I263" s="22">
        <v>0.5</v>
      </c>
      <c r="K263" s="67"/>
    </row>
    <row r="264" spans="1:11">
      <c r="A264">
        <v>263</v>
      </c>
      <c r="B264" s="24"/>
      <c r="C264" s="31" t="str">
        <f t="shared" si="7"/>
        <v>業務員・調理員国公立・私立教員非常勤その他</v>
      </c>
      <c r="D264" s="20" t="s">
        <v>252</v>
      </c>
      <c r="E264" s="23" t="s">
        <v>33</v>
      </c>
      <c r="F264" s="1" t="s">
        <v>17</v>
      </c>
      <c r="G264" s="20"/>
      <c r="H264" s="20" t="s">
        <v>16</v>
      </c>
      <c r="I264" s="22">
        <v>0.5</v>
      </c>
      <c r="K264" s="67"/>
    </row>
    <row r="265" spans="1:11">
      <c r="A265">
        <v>264</v>
      </c>
      <c r="B265" s="153"/>
      <c r="C265" s="31" t="str">
        <f t="shared" ref="C265:C279" si="8">D265&amp;E265&amp;F265&amp;G265&amp;H265</f>
        <v>業務員・調理員教員以外の公務員正規（無期雇用）奈良県費</v>
      </c>
      <c r="D265" s="20" t="s">
        <v>252</v>
      </c>
      <c r="E265" s="23" t="s">
        <v>224</v>
      </c>
      <c r="F265" s="1" t="s">
        <v>19</v>
      </c>
      <c r="G265" s="20"/>
      <c r="H265" s="20" t="s">
        <v>190</v>
      </c>
      <c r="I265" s="22">
        <v>1</v>
      </c>
      <c r="K265" s="67"/>
    </row>
    <row r="266" spans="1:11">
      <c r="A266">
        <v>265</v>
      </c>
      <c r="B266" s="150"/>
      <c r="C266" s="31" t="str">
        <f t="shared" si="8"/>
        <v>業務員・調理員教員以外の公務員正規（無期雇用）奈良県費以外の公費</v>
      </c>
      <c r="D266" s="20" t="s">
        <v>252</v>
      </c>
      <c r="E266" s="23" t="s">
        <v>224</v>
      </c>
      <c r="F266" s="1" t="s">
        <v>19</v>
      </c>
      <c r="G266" s="20"/>
      <c r="H266" s="20" t="s">
        <v>225</v>
      </c>
      <c r="I266" s="22">
        <v>1</v>
      </c>
      <c r="K266" s="67"/>
    </row>
    <row r="267" spans="1:11">
      <c r="A267">
        <v>266</v>
      </c>
      <c r="B267" s="24"/>
      <c r="C267" s="31" t="str">
        <f t="shared" si="8"/>
        <v>業務員・調理員教員以外の公務員正規（無期雇用）その他</v>
      </c>
      <c r="D267" s="20" t="s">
        <v>252</v>
      </c>
      <c r="E267" s="23" t="s">
        <v>224</v>
      </c>
      <c r="F267" s="1" t="s">
        <v>19</v>
      </c>
      <c r="G267" s="20"/>
      <c r="H267" s="20" t="s">
        <v>16</v>
      </c>
      <c r="I267" s="22">
        <v>1</v>
      </c>
      <c r="K267" s="67"/>
    </row>
    <row r="268" spans="1:11">
      <c r="A268">
        <v>267</v>
      </c>
      <c r="B268" s="24"/>
      <c r="C268" s="31" t="str">
        <f t="shared" si="8"/>
        <v>業務員・調理員教員以外の公務員臨時・任期付・会計年度任用職員（有期雇用・常勤）奈良県費</v>
      </c>
      <c r="D268" s="20" t="s">
        <v>252</v>
      </c>
      <c r="E268" s="23" t="s">
        <v>224</v>
      </c>
      <c r="F268" s="1" t="s">
        <v>57</v>
      </c>
      <c r="G268" s="20"/>
      <c r="H268" s="20" t="s">
        <v>190</v>
      </c>
      <c r="I268" s="22">
        <v>0.8</v>
      </c>
      <c r="K268" s="67"/>
    </row>
    <row r="269" spans="1:11">
      <c r="A269">
        <v>268</v>
      </c>
      <c r="B269" s="24"/>
      <c r="C269" s="31" t="str">
        <f t="shared" si="8"/>
        <v>業務員・調理員教員以外の公務員臨時・任期付・会計年度任用職員（有期雇用・常勤）奈良県費以外の公費</v>
      </c>
      <c r="D269" s="20" t="s">
        <v>252</v>
      </c>
      <c r="E269" s="23" t="s">
        <v>224</v>
      </c>
      <c r="F269" s="1" t="s">
        <v>57</v>
      </c>
      <c r="G269" s="20"/>
      <c r="H269" s="20" t="s">
        <v>225</v>
      </c>
      <c r="I269" s="22">
        <v>0.8</v>
      </c>
      <c r="K269" s="67"/>
    </row>
    <row r="270" spans="1:11">
      <c r="A270">
        <v>269</v>
      </c>
      <c r="B270" s="24"/>
      <c r="C270" s="31" t="str">
        <f t="shared" si="8"/>
        <v>業務員・調理員教員以外の公務員臨時・任期付・会計年度任用職員（有期雇用・常勤）その他</v>
      </c>
      <c r="D270" s="20" t="s">
        <v>252</v>
      </c>
      <c r="E270" s="23" t="s">
        <v>224</v>
      </c>
      <c r="F270" s="1" t="s">
        <v>57</v>
      </c>
      <c r="G270" s="20"/>
      <c r="H270" s="20" t="s">
        <v>16</v>
      </c>
      <c r="I270" s="22">
        <v>0.8</v>
      </c>
      <c r="K270" s="67"/>
    </row>
    <row r="271" spans="1:11">
      <c r="A271">
        <v>270</v>
      </c>
      <c r="B271" s="24"/>
      <c r="C271" s="31" t="str">
        <f t="shared" si="8"/>
        <v>業務員・調理員教員以外の公務員会計年度任用職員、非常勤職員奈良県費</v>
      </c>
      <c r="D271" s="20" t="s">
        <v>252</v>
      </c>
      <c r="E271" s="23" t="s">
        <v>224</v>
      </c>
      <c r="F271" s="1" t="s">
        <v>21</v>
      </c>
      <c r="G271" s="20"/>
      <c r="H271" s="20" t="s">
        <v>190</v>
      </c>
      <c r="I271" s="22">
        <v>0.5</v>
      </c>
      <c r="K271" s="67"/>
    </row>
    <row r="272" spans="1:11">
      <c r="A272">
        <v>271</v>
      </c>
      <c r="B272" s="24"/>
      <c r="C272" s="31" t="str">
        <f t="shared" si="8"/>
        <v>業務員・調理員教員以外の公務員会計年度任用職員、非常勤職員奈良県費以外の公費</v>
      </c>
      <c r="D272" s="20" t="s">
        <v>252</v>
      </c>
      <c r="E272" s="23" t="s">
        <v>224</v>
      </c>
      <c r="F272" s="1" t="s">
        <v>21</v>
      </c>
      <c r="G272" s="20"/>
      <c r="H272" s="20" t="s">
        <v>225</v>
      </c>
      <c r="I272" s="22">
        <v>0.5</v>
      </c>
      <c r="K272" s="67"/>
    </row>
    <row r="273" spans="1:11">
      <c r="A273">
        <v>272</v>
      </c>
      <c r="B273" s="24"/>
      <c r="C273" s="31" t="str">
        <f t="shared" si="8"/>
        <v>業務員・調理員教員以外の公務員会計年度任用職員、非常勤職員その他</v>
      </c>
      <c r="D273" s="20" t="s">
        <v>252</v>
      </c>
      <c r="E273" s="23" t="s">
        <v>224</v>
      </c>
      <c r="F273" s="1" t="s">
        <v>21</v>
      </c>
      <c r="G273" s="20"/>
      <c r="H273" s="20" t="s">
        <v>16</v>
      </c>
      <c r="I273" s="22">
        <v>0.5</v>
      </c>
      <c r="K273" s="67"/>
    </row>
    <row r="274" spans="1:11">
      <c r="A274">
        <v>273</v>
      </c>
      <c r="B274" s="24"/>
      <c r="C274" s="31" t="str">
        <f t="shared" si="8"/>
        <v>業務員・調理員民間企業・団体正規（無期雇用）</v>
      </c>
      <c r="D274" s="20" t="s">
        <v>252</v>
      </c>
      <c r="E274" s="23" t="s">
        <v>20</v>
      </c>
      <c r="F274" s="21" t="s">
        <v>18</v>
      </c>
      <c r="G274" s="20"/>
      <c r="H274" s="20"/>
      <c r="I274" s="22">
        <v>1</v>
      </c>
      <c r="K274" s="67"/>
    </row>
    <row r="275" spans="1:11">
      <c r="A275">
        <v>274</v>
      </c>
      <c r="B275" s="24"/>
      <c r="C275" s="31" t="str">
        <f t="shared" si="8"/>
        <v>業務員・調理員民間企業・団体契約社員・臨時職員・非常勤等（有期雇用）</v>
      </c>
      <c r="D275" s="20" t="s">
        <v>252</v>
      </c>
      <c r="E275" s="23" t="s">
        <v>20</v>
      </c>
      <c r="F275" s="21" t="s">
        <v>23</v>
      </c>
      <c r="G275" s="20"/>
      <c r="H275" s="20"/>
      <c r="I275" s="22">
        <v>0.5</v>
      </c>
      <c r="K275" s="67"/>
    </row>
    <row r="276" spans="1:11">
      <c r="A276">
        <v>275</v>
      </c>
      <c r="B276" s="24"/>
      <c r="C276" s="31" t="str">
        <f t="shared" si="8"/>
        <v>業務員・調理員民間企業・団体パート・アルバイト</v>
      </c>
      <c r="D276" s="20" t="s">
        <v>252</v>
      </c>
      <c r="E276" s="23" t="s">
        <v>20</v>
      </c>
      <c r="F276" s="21" t="s">
        <v>24</v>
      </c>
      <c r="G276" s="20"/>
      <c r="H276" s="20"/>
      <c r="I276" s="22">
        <v>0.5</v>
      </c>
      <c r="K276" s="67"/>
    </row>
    <row r="277" spans="1:11">
      <c r="A277">
        <v>276</v>
      </c>
      <c r="B277" s="24"/>
      <c r="C277" s="31" t="str">
        <f t="shared" si="8"/>
        <v>業務員・調理員通学正規の修学年数内の期間</v>
      </c>
      <c r="D277" s="20" t="s">
        <v>252</v>
      </c>
      <c r="E277" s="26" t="s">
        <v>31</v>
      </c>
      <c r="F277" s="21" t="s">
        <v>30</v>
      </c>
      <c r="G277" s="20"/>
      <c r="H277" s="20"/>
      <c r="I277" s="22">
        <v>1</v>
      </c>
      <c r="K277" s="67"/>
    </row>
    <row r="278" spans="1:11">
      <c r="A278">
        <v>277</v>
      </c>
      <c r="B278" s="24"/>
      <c r="C278" s="31" t="str">
        <f t="shared" si="8"/>
        <v>業務員・調理員通学上記以外（留年、留学、休学、科目履修、通信教育等）</v>
      </c>
      <c r="D278" s="20" t="s">
        <v>252</v>
      </c>
      <c r="E278" s="20" t="s">
        <v>31</v>
      </c>
      <c r="F278" s="21" t="s">
        <v>25</v>
      </c>
      <c r="G278" s="20"/>
      <c r="H278" s="20"/>
      <c r="I278" s="22">
        <v>0.5</v>
      </c>
      <c r="K278" s="67"/>
    </row>
    <row r="279" spans="1:11">
      <c r="A279">
        <v>278</v>
      </c>
      <c r="B279" s="25"/>
      <c r="C279" s="31" t="str">
        <f t="shared" si="8"/>
        <v>業務員・調理員その他在家庭（無職）、自営（個人事業・フリーランス等）</v>
      </c>
      <c r="D279" s="20" t="s">
        <v>252</v>
      </c>
      <c r="E279" s="20" t="s">
        <v>16</v>
      </c>
      <c r="F279" s="21" t="s">
        <v>26</v>
      </c>
      <c r="G279" s="20"/>
      <c r="H279" s="20"/>
      <c r="I279" s="22">
        <v>0.5</v>
      </c>
      <c r="K279" s="67"/>
    </row>
    <row r="280" spans="1:11">
      <c r="B280" s="152"/>
    </row>
  </sheetData>
  <autoFilter ref="A1:K199" xr:uid="{AA430D55-99EB-4870-A1BA-0ADCD9CFDF4B}"/>
  <phoneticPr fontId="4"/>
  <conditionalFormatting sqref="C280:C1048576 C1:C171 C181:C199">
    <cfRule type="duplicateValues" dxfId="17" priority="10"/>
  </conditionalFormatting>
  <conditionalFormatting sqref="C237:C255">
    <cfRule type="duplicateValues" dxfId="16" priority="9"/>
  </conditionalFormatting>
  <conditionalFormatting sqref="C172:C180">
    <cfRule type="duplicateValues" dxfId="15" priority="7"/>
  </conditionalFormatting>
  <conditionalFormatting sqref="C228:C236">
    <cfRule type="duplicateValues" dxfId="14" priority="6"/>
  </conditionalFormatting>
  <conditionalFormatting sqref="C256:C264">
    <cfRule type="duplicateValues" dxfId="13" priority="5"/>
  </conditionalFormatting>
  <conditionalFormatting sqref="C1:C199 C228:C1048576">
    <cfRule type="duplicateValues" dxfId="12" priority="4"/>
  </conditionalFormatting>
  <conditionalFormatting sqref="C209:C227">
    <cfRule type="duplicateValues" dxfId="11" priority="3"/>
  </conditionalFormatting>
  <conditionalFormatting sqref="C200:C208">
    <cfRule type="duplicateValues" dxfId="10" priority="2"/>
  </conditionalFormatting>
  <conditionalFormatting sqref="C200:C227">
    <cfRule type="duplicateValues" dxfId="9" priority="1"/>
  </conditionalFormatting>
  <conditionalFormatting sqref="C265:C279">
    <cfRule type="duplicateValues" dxfId="8" priority="57"/>
  </conditionalFormatting>
  <pageMargins left="0.70866141732283472" right="0.70866141732283472" top="0.74803149606299213" bottom="0.74803149606299213" header="0.31496062992125984" footer="0.31496062992125984"/>
  <pageSetup paperSize="9"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97550-5FA0-46C9-9292-16977A511BCE}">
  <sheetPr codeName="Sheet3">
    <tabColor theme="9" tint="0.79998168889431442"/>
  </sheetPr>
  <dimension ref="A1:O93"/>
  <sheetViews>
    <sheetView view="pageBreakPreview" topLeftCell="B1" zoomScaleNormal="100" zoomScaleSheetLayoutView="100" workbookViewId="0">
      <selection activeCell="O10" sqref="O10"/>
    </sheetView>
  </sheetViews>
  <sheetFormatPr defaultColWidth="9" defaultRowHeight="18.75"/>
  <cols>
    <col min="1" max="1" width="23.5" style="44" bestFit="1" customWidth="1"/>
    <col min="2" max="2" width="10.625" style="44" customWidth="1"/>
    <col min="3" max="3" width="9" style="43"/>
    <col min="4" max="4" width="11" style="43" bestFit="1" customWidth="1"/>
    <col min="5" max="5" width="29.875" style="43" bestFit="1" customWidth="1"/>
    <col min="6" max="6" width="23.5" style="43" bestFit="1" customWidth="1"/>
    <col min="7" max="11" width="9" style="43"/>
    <col min="12" max="12" width="13" style="43" customWidth="1"/>
    <col min="13" max="16384" width="9" style="43"/>
  </cols>
  <sheetData>
    <row r="1" spans="1:15">
      <c r="A1" s="44" t="s">
        <v>184</v>
      </c>
      <c r="D1" s="43" t="s">
        <v>106</v>
      </c>
      <c r="L1" t="s">
        <v>102</v>
      </c>
      <c r="M1"/>
      <c r="N1"/>
    </row>
    <row r="2" spans="1:15">
      <c r="A2" s="146" t="s">
        <v>273</v>
      </c>
      <c r="B2" s="88" t="s">
        <v>109</v>
      </c>
      <c r="D2" s="46" t="s">
        <v>104</v>
      </c>
      <c r="E2" s="55" t="s">
        <v>115</v>
      </c>
      <c r="F2" s="46" t="s">
        <v>262</v>
      </c>
      <c r="G2" s="46" t="s">
        <v>103</v>
      </c>
      <c r="H2" s="46" t="s">
        <v>97</v>
      </c>
      <c r="I2" s="46" t="s">
        <v>95</v>
      </c>
      <c r="J2" s="46" t="s">
        <v>96</v>
      </c>
      <c r="L2" s="55" t="s">
        <v>123</v>
      </c>
      <c r="M2" s="45" t="s">
        <v>99</v>
      </c>
      <c r="N2" s="45" t="s">
        <v>100</v>
      </c>
      <c r="O2" s="45" t="s">
        <v>101</v>
      </c>
    </row>
    <row r="3" spans="1:15">
      <c r="A3" s="89" t="s">
        <v>43</v>
      </c>
      <c r="B3" s="88">
        <v>33</v>
      </c>
      <c r="D3" s="46" t="s">
        <v>98</v>
      </c>
      <c r="E3" s="55" t="str">
        <f>$F$3&amp;G3&amp;H3</f>
        <v>学校事務高10</v>
      </c>
      <c r="F3" s="46" t="s">
        <v>263</v>
      </c>
      <c r="G3" s="46" t="s">
        <v>110</v>
      </c>
      <c r="H3" s="46">
        <v>10</v>
      </c>
      <c r="I3" s="46">
        <v>1</v>
      </c>
      <c r="J3" s="46">
        <v>5</v>
      </c>
      <c r="L3" s="55" t="str">
        <f>M3&amp;N3</f>
        <v>101</v>
      </c>
      <c r="M3" s="20">
        <v>10</v>
      </c>
      <c r="N3" s="20">
        <v>1</v>
      </c>
      <c r="O3" s="47">
        <v>93</v>
      </c>
    </row>
    <row r="4" spans="1:15">
      <c r="A4" s="89" t="s">
        <v>107</v>
      </c>
      <c r="B4" s="88">
        <v>33</v>
      </c>
      <c r="D4" s="46"/>
      <c r="E4" s="55" t="str">
        <f t="shared" ref="E4:E9" si="0">$F$3&amp;G4&amp;H4</f>
        <v>学校事務短10</v>
      </c>
      <c r="F4" s="46"/>
      <c r="G4" s="46" t="s">
        <v>111</v>
      </c>
      <c r="H4" s="46">
        <v>10</v>
      </c>
      <c r="I4" s="46">
        <v>1</v>
      </c>
      <c r="J4" s="46">
        <v>13</v>
      </c>
      <c r="L4" s="55" t="str">
        <f t="shared" ref="L4:L10" si="1">M4&amp;N4</f>
        <v>321</v>
      </c>
      <c r="M4" s="20">
        <v>32</v>
      </c>
      <c r="N4" s="20">
        <v>1</v>
      </c>
      <c r="O4" s="47">
        <v>153</v>
      </c>
    </row>
    <row r="5" spans="1:15">
      <c r="A5" s="89" t="s">
        <v>108</v>
      </c>
      <c r="B5" s="88">
        <v>32</v>
      </c>
      <c r="D5" s="46"/>
      <c r="E5" s="55" t="str">
        <f t="shared" si="0"/>
        <v>学校事務短三10</v>
      </c>
      <c r="F5" s="46"/>
      <c r="G5" s="46" t="s">
        <v>119</v>
      </c>
      <c r="H5" s="46">
        <v>10</v>
      </c>
      <c r="I5" s="46">
        <v>1</v>
      </c>
      <c r="J5" s="46">
        <v>17</v>
      </c>
      <c r="L5" s="55" t="str">
        <f t="shared" si="1"/>
        <v>322</v>
      </c>
      <c r="M5" s="20">
        <v>32</v>
      </c>
      <c r="N5" s="20">
        <v>2</v>
      </c>
      <c r="O5" s="47">
        <v>145</v>
      </c>
    </row>
    <row r="6" spans="1:15">
      <c r="A6" s="89" t="s">
        <v>44</v>
      </c>
      <c r="B6" s="88">
        <v>32</v>
      </c>
      <c r="D6" s="46"/>
      <c r="E6" s="55" t="str">
        <f t="shared" si="0"/>
        <v>学校事務大10</v>
      </c>
      <c r="F6" s="46"/>
      <c r="G6" s="46" t="s">
        <v>112</v>
      </c>
      <c r="H6" s="46">
        <v>10</v>
      </c>
      <c r="I6" s="46">
        <v>1</v>
      </c>
      <c r="J6" s="46">
        <v>21</v>
      </c>
      <c r="L6" s="55" t="str">
        <f t="shared" si="1"/>
        <v>331</v>
      </c>
      <c r="M6" s="20">
        <v>33</v>
      </c>
      <c r="N6" s="20">
        <v>1</v>
      </c>
      <c r="O6" s="47">
        <v>125</v>
      </c>
    </row>
    <row r="7" spans="1:15">
      <c r="A7" s="89" t="s">
        <v>249</v>
      </c>
      <c r="B7" s="88"/>
      <c r="D7" s="46"/>
      <c r="E7" s="55" t="str">
        <f t="shared" si="0"/>
        <v>学校事務大専10</v>
      </c>
      <c r="F7" s="46"/>
      <c r="G7" s="46" t="s">
        <v>118</v>
      </c>
      <c r="H7" s="46">
        <v>10</v>
      </c>
      <c r="I7" s="46">
        <v>1</v>
      </c>
      <c r="J7" s="46">
        <v>25</v>
      </c>
      <c r="L7" s="55" t="str">
        <f t="shared" si="1"/>
        <v>332</v>
      </c>
      <c r="M7" s="20">
        <v>33</v>
      </c>
      <c r="N7" s="20">
        <v>2</v>
      </c>
      <c r="O7" s="47">
        <v>157</v>
      </c>
    </row>
    <row r="8" spans="1:15">
      <c r="A8" s="88" t="s">
        <v>250</v>
      </c>
      <c r="B8" s="88"/>
      <c r="D8" s="46"/>
      <c r="E8" s="55" t="str">
        <f t="shared" si="0"/>
        <v>学校事務修10</v>
      </c>
      <c r="F8" s="46"/>
      <c r="G8" s="46" t="s">
        <v>113</v>
      </c>
      <c r="H8" s="46">
        <v>10</v>
      </c>
      <c r="I8" s="46">
        <v>1</v>
      </c>
      <c r="J8" s="46">
        <v>29</v>
      </c>
      <c r="L8" s="55" t="str">
        <f t="shared" si="1"/>
        <v>521</v>
      </c>
      <c r="M8" s="48">
        <v>52</v>
      </c>
      <c r="N8" s="48">
        <v>1</v>
      </c>
      <c r="O8" s="47">
        <v>85</v>
      </c>
    </row>
    <row r="9" spans="1:15">
      <c r="A9" s="145" t="s">
        <v>243</v>
      </c>
      <c r="B9" s="145">
        <v>52</v>
      </c>
      <c r="D9" s="46"/>
      <c r="E9" s="55" t="str">
        <f t="shared" si="0"/>
        <v>学校事務博10</v>
      </c>
      <c r="F9" s="46"/>
      <c r="G9" s="46" t="s">
        <v>114</v>
      </c>
      <c r="H9" s="46">
        <v>10</v>
      </c>
      <c r="I9" s="46">
        <v>1</v>
      </c>
      <c r="J9" s="46">
        <v>41</v>
      </c>
      <c r="L9" s="55" t="str">
        <f t="shared" si="1"/>
        <v>522</v>
      </c>
      <c r="M9" s="48">
        <v>52</v>
      </c>
      <c r="N9" s="48">
        <v>2</v>
      </c>
      <c r="O9" s="47">
        <v>105</v>
      </c>
    </row>
    <row r="10" spans="1:15">
      <c r="A10" s="88" t="s">
        <v>45</v>
      </c>
      <c r="B10" s="88">
        <v>32</v>
      </c>
      <c r="D10" s="46"/>
      <c r="E10" s="55" t="str">
        <f>$F$10&amp;G10&amp;H10</f>
        <v>司書高10</v>
      </c>
      <c r="F10" s="46" t="s">
        <v>277</v>
      </c>
      <c r="G10" s="46" t="s">
        <v>110</v>
      </c>
      <c r="H10" s="46">
        <v>10</v>
      </c>
      <c r="I10" s="46">
        <v>1</v>
      </c>
      <c r="J10" s="46">
        <v>5</v>
      </c>
      <c r="L10" s="55" t="str">
        <f t="shared" si="1"/>
        <v>631</v>
      </c>
      <c r="M10" s="48">
        <v>63</v>
      </c>
      <c r="N10" s="48">
        <v>1</v>
      </c>
      <c r="O10" s="47">
        <v>53</v>
      </c>
    </row>
    <row r="11" spans="1:15">
      <c r="A11" s="88" t="s">
        <v>29</v>
      </c>
      <c r="B11" s="88">
        <v>10</v>
      </c>
      <c r="D11" s="46"/>
      <c r="E11" s="55" t="str">
        <f t="shared" ref="E11:E16" si="2">$F$10&amp;G11&amp;H11</f>
        <v>司書短10</v>
      </c>
      <c r="F11" s="46"/>
      <c r="G11" s="46" t="s">
        <v>111</v>
      </c>
      <c r="H11" s="46">
        <v>10</v>
      </c>
      <c r="I11" s="46">
        <v>1</v>
      </c>
      <c r="J11" s="46">
        <v>13</v>
      </c>
    </row>
    <row r="12" spans="1:15">
      <c r="A12" s="145" t="s">
        <v>275</v>
      </c>
      <c r="B12" s="145">
        <v>10</v>
      </c>
      <c r="D12" s="46"/>
      <c r="E12" s="55" t="str">
        <f t="shared" si="2"/>
        <v>司書短三10</v>
      </c>
      <c r="F12" s="46"/>
      <c r="G12" s="46" t="s">
        <v>119</v>
      </c>
      <c r="H12" s="46">
        <v>10</v>
      </c>
      <c r="I12" s="46">
        <v>1</v>
      </c>
      <c r="J12" s="46">
        <v>17</v>
      </c>
    </row>
    <row r="13" spans="1:15">
      <c r="A13" s="145" t="s">
        <v>253</v>
      </c>
      <c r="B13" s="145">
        <v>63</v>
      </c>
      <c r="D13" s="46"/>
      <c r="E13" s="55" t="str">
        <f t="shared" si="2"/>
        <v>司書大10</v>
      </c>
      <c r="F13" s="46"/>
      <c r="G13" s="46" t="s">
        <v>112</v>
      </c>
      <c r="H13" s="46">
        <v>10</v>
      </c>
      <c r="I13" s="46">
        <v>1</v>
      </c>
      <c r="J13" s="46">
        <v>21</v>
      </c>
    </row>
    <row r="14" spans="1:15">
      <c r="D14" s="46"/>
      <c r="E14" s="55" t="str">
        <f t="shared" si="2"/>
        <v>司書大専10</v>
      </c>
      <c r="F14" s="46"/>
      <c r="G14" s="46" t="s">
        <v>117</v>
      </c>
      <c r="H14" s="46">
        <v>10</v>
      </c>
      <c r="I14" s="46">
        <v>1</v>
      </c>
      <c r="J14" s="46">
        <v>25</v>
      </c>
    </row>
    <row r="15" spans="1:15">
      <c r="D15" s="46"/>
      <c r="E15" s="55" t="str">
        <f t="shared" si="2"/>
        <v>司書修10</v>
      </c>
      <c r="F15" s="46"/>
      <c r="G15" s="46" t="s">
        <v>113</v>
      </c>
      <c r="H15" s="46">
        <v>10</v>
      </c>
      <c r="I15" s="46">
        <v>1</v>
      </c>
      <c r="J15" s="46">
        <v>29</v>
      </c>
    </row>
    <row r="16" spans="1:15">
      <c r="D16" s="46"/>
      <c r="E16" s="55" t="str">
        <f t="shared" si="2"/>
        <v>司書博10</v>
      </c>
      <c r="F16" s="46"/>
      <c r="G16" s="46" t="s">
        <v>114</v>
      </c>
      <c r="H16" s="46">
        <v>10</v>
      </c>
      <c r="I16" s="46">
        <v>1</v>
      </c>
      <c r="J16" s="46">
        <v>41</v>
      </c>
    </row>
    <row r="17" spans="4:10">
      <c r="D17" s="46" t="s">
        <v>85</v>
      </c>
      <c r="E17" s="55" t="str">
        <f t="shared" ref="E17:E23" si="3">$F$17&amp;G17&amp;H17</f>
        <v>高等学校高32</v>
      </c>
      <c r="F17" s="46" t="s">
        <v>264</v>
      </c>
      <c r="G17" s="46" t="s">
        <v>110</v>
      </c>
      <c r="H17" s="46">
        <v>32</v>
      </c>
      <c r="I17" s="46">
        <v>1</v>
      </c>
      <c r="J17" s="46">
        <v>5</v>
      </c>
    </row>
    <row r="18" spans="4:10">
      <c r="D18" s="46"/>
      <c r="E18" s="55" t="str">
        <f t="shared" si="3"/>
        <v>高等学校短32</v>
      </c>
      <c r="F18" s="46"/>
      <c r="G18" s="46" t="s">
        <v>111</v>
      </c>
      <c r="H18" s="46">
        <v>32</v>
      </c>
      <c r="I18" s="46">
        <v>1</v>
      </c>
      <c r="J18" s="46">
        <v>15</v>
      </c>
    </row>
    <row r="19" spans="4:10">
      <c r="D19" s="46"/>
      <c r="E19" s="55" t="str">
        <f t="shared" si="3"/>
        <v>高等学校短三32</v>
      </c>
      <c r="F19" s="46"/>
      <c r="G19" s="46" t="s">
        <v>119</v>
      </c>
      <c r="H19" s="46">
        <v>32</v>
      </c>
      <c r="I19" s="46">
        <v>1</v>
      </c>
      <c r="J19" s="46">
        <v>19</v>
      </c>
    </row>
    <row r="20" spans="4:10">
      <c r="D20" s="46"/>
      <c r="E20" s="55" t="str">
        <f t="shared" si="3"/>
        <v>高等学校大32</v>
      </c>
      <c r="F20" s="46"/>
      <c r="G20" s="46" t="s">
        <v>112</v>
      </c>
      <c r="H20" s="46">
        <v>32</v>
      </c>
      <c r="I20" s="46">
        <v>1</v>
      </c>
      <c r="J20" s="46">
        <v>25</v>
      </c>
    </row>
    <row r="21" spans="4:10">
      <c r="D21" s="46"/>
      <c r="E21" s="55" t="str">
        <f t="shared" si="3"/>
        <v>高等学校大専32</v>
      </c>
      <c r="F21" s="46"/>
      <c r="G21" s="46" t="s">
        <v>118</v>
      </c>
      <c r="H21" s="46">
        <v>32</v>
      </c>
      <c r="I21" s="46">
        <v>1</v>
      </c>
      <c r="J21" s="46">
        <v>29</v>
      </c>
    </row>
    <row r="22" spans="4:10">
      <c r="D22" s="46"/>
      <c r="E22" s="55" t="str">
        <f t="shared" si="3"/>
        <v>高等学校修32</v>
      </c>
      <c r="F22" s="46"/>
      <c r="G22" s="46" t="s">
        <v>113</v>
      </c>
      <c r="H22" s="46">
        <v>32</v>
      </c>
      <c r="I22" s="46">
        <v>1</v>
      </c>
      <c r="J22" s="46">
        <v>33</v>
      </c>
    </row>
    <row r="23" spans="4:10">
      <c r="D23" s="46"/>
      <c r="E23" s="55" t="str">
        <f t="shared" si="3"/>
        <v>高等学校博32</v>
      </c>
      <c r="F23" s="46"/>
      <c r="G23" s="46" t="s">
        <v>114</v>
      </c>
      <c r="H23" s="46">
        <v>32</v>
      </c>
      <c r="I23" s="46">
        <v>1</v>
      </c>
      <c r="J23" s="46">
        <v>45</v>
      </c>
    </row>
    <row r="24" spans="4:10">
      <c r="D24" s="46"/>
      <c r="E24" s="55" t="str">
        <f t="shared" ref="E24:E30" si="4">$F$24&amp;G24&amp;H24</f>
        <v>特別支援学校高32</v>
      </c>
      <c r="F24" s="46" t="s">
        <v>265</v>
      </c>
      <c r="G24" s="46" t="s">
        <v>110</v>
      </c>
      <c r="H24" s="46">
        <v>32</v>
      </c>
      <c r="I24" s="46">
        <v>1</v>
      </c>
      <c r="J24" s="46">
        <v>5</v>
      </c>
    </row>
    <row r="25" spans="4:10">
      <c r="D25" s="46"/>
      <c r="E25" s="55" t="str">
        <f t="shared" si="4"/>
        <v>特別支援学校短32</v>
      </c>
      <c r="F25" s="46"/>
      <c r="G25" s="46" t="s">
        <v>111</v>
      </c>
      <c r="H25" s="46">
        <v>32</v>
      </c>
      <c r="I25" s="46">
        <v>1</v>
      </c>
      <c r="J25" s="46">
        <v>15</v>
      </c>
    </row>
    <row r="26" spans="4:10">
      <c r="D26" s="46"/>
      <c r="E26" s="55" t="str">
        <f t="shared" si="4"/>
        <v>特別支援学校短三32</v>
      </c>
      <c r="F26" s="46"/>
      <c r="G26" s="46" t="s">
        <v>119</v>
      </c>
      <c r="H26" s="46">
        <v>32</v>
      </c>
      <c r="I26" s="46">
        <v>1</v>
      </c>
      <c r="J26" s="46">
        <v>19</v>
      </c>
    </row>
    <row r="27" spans="4:10">
      <c r="D27" s="46"/>
      <c r="E27" s="55" t="str">
        <f t="shared" si="4"/>
        <v>特別支援学校大32</v>
      </c>
      <c r="F27" s="46"/>
      <c r="G27" s="46" t="s">
        <v>112</v>
      </c>
      <c r="H27" s="46">
        <v>32</v>
      </c>
      <c r="I27" s="46">
        <v>1</v>
      </c>
      <c r="J27" s="46">
        <v>25</v>
      </c>
    </row>
    <row r="28" spans="4:10">
      <c r="D28" s="46"/>
      <c r="E28" s="55" t="str">
        <f t="shared" si="4"/>
        <v>特別支援学校大専32</v>
      </c>
      <c r="F28" s="46"/>
      <c r="G28" s="46" t="s">
        <v>117</v>
      </c>
      <c r="H28" s="46">
        <v>32</v>
      </c>
      <c r="I28" s="46">
        <v>1</v>
      </c>
      <c r="J28" s="46">
        <v>29</v>
      </c>
    </row>
    <row r="29" spans="4:10">
      <c r="D29" s="46"/>
      <c r="E29" s="55" t="str">
        <f t="shared" si="4"/>
        <v>特別支援学校修32</v>
      </c>
      <c r="F29" s="46"/>
      <c r="G29" s="46" t="s">
        <v>113</v>
      </c>
      <c r="H29" s="46">
        <v>32</v>
      </c>
      <c r="I29" s="46">
        <v>1</v>
      </c>
      <c r="J29" s="46">
        <v>33</v>
      </c>
    </row>
    <row r="30" spans="4:10">
      <c r="D30" s="46"/>
      <c r="E30" s="55" t="str">
        <f t="shared" si="4"/>
        <v>特別支援学校博32</v>
      </c>
      <c r="F30" s="46"/>
      <c r="G30" s="46" t="s">
        <v>114</v>
      </c>
      <c r="H30" s="46">
        <v>32</v>
      </c>
      <c r="I30" s="46">
        <v>1</v>
      </c>
      <c r="J30" s="46">
        <v>45</v>
      </c>
    </row>
    <row r="31" spans="4:10">
      <c r="D31" s="46"/>
      <c r="E31" s="55" t="str">
        <f t="shared" ref="E31:E37" si="5">$F$31&amp;G31&amp;H31</f>
        <v>養護講師高32</v>
      </c>
      <c r="F31" s="46" t="s">
        <v>266</v>
      </c>
      <c r="G31" s="46" t="s">
        <v>110</v>
      </c>
      <c r="H31" s="46">
        <v>32</v>
      </c>
      <c r="I31" s="46">
        <v>1</v>
      </c>
      <c r="J31" s="46">
        <v>5</v>
      </c>
    </row>
    <row r="32" spans="4:10">
      <c r="D32" s="46"/>
      <c r="E32" s="55" t="str">
        <f t="shared" si="5"/>
        <v>養護講師短32</v>
      </c>
      <c r="F32" s="46"/>
      <c r="G32" s="46" t="s">
        <v>111</v>
      </c>
      <c r="H32" s="46">
        <v>32</v>
      </c>
      <c r="I32" s="46">
        <v>1</v>
      </c>
      <c r="J32" s="46">
        <v>15</v>
      </c>
    </row>
    <row r="33" spans="4:10">
      <c r="D33" s="46"/>
      <c r="E33" s="55" t="str">
        <f t="shared" si="5"/>
        <v>養護講師短三32</v>
      </c>
      <c r="F33" s="46"/>
      <c r="G33" s="46" t="s">
        <v>119</v>
      </c>
      <c r="H33" s="46">
        <v>32</v>
      </c>
      <c r="I33" s="46">
        <v>1</v>
      </c>
      <c r="J33" s="46">
        <v>19</v>
      </c>
    </row>
    <row r="34" spans="4:10">
      <c r="D34" s="46"/>
      <c r="E34" s="55" t="str">
        <f t="shared" si="5"/>
        <v>養護講師大32</v>
      </c>
      <c r="F34" s="46"/>
      <c r="G34" s="46" t="s">
        <v>112</v>
      </c>
      <c r="H34" s="46">
        <v>32</v>
      </c>
      <c r="I34" s="46">
        <v>1</v>
      </c>
      <c r="J34" s="46">
        <v>25</v>
      </c>
    </row>
    <row r="35" spans="4:10">
      <c r="D35" s="46"/>
      <c r="E35" s="55" t="str">
        <f t="shared" si="5"/>
        <v>養護講師大専32</v>
      </c>
      <c r="F35" s="46"/>
      <c r="G35" s="46" t="s">
        <v>117</v>
      </c>
      <c r="H35" s="46">
        <v>32</v>
      </c>
      <c r="I35" s="46">
        <v>1</v>
      </c>
      <c r="J35" s="46">
        <v>29</v>
      </c>
    </row>
    <row r="36" spans="4:10">
      <c r="D36" s="46"/>
      <c r="E36" s="55" t="str">
        <f t="shared" si="5"/>
        <v>養護講師修32</v>
      </c>
      <c r="F36" s="46"/>
      <c r="G36" s="46" t="s">
        <v>113</v>
      </c>
      <c r="H36" s="46">
        <v>32</v>
      </c>
      <c r="I36" s="46">
        <v>1</v>
      </c>
      <c r="J36" s="46">
        <v>33</v>
      </c>
    </row>
    <row r="37" spans="4:10">
      <c r="D37" s="46"/>
      <c r="E37" s="55" t="str">
        <f t="shared" si="5"/>
        <v>養護講師博32</v>
      </c>
      <c r="F37" s="46"/>
      <c r="G37" s="46" t="s">
        <v>114</v>
      </c>
      <c r="H37" s="46">
        <v>32</v>
      </c>
      <c r="I37" s="46">
        <v>1</v>
      </c>
      <c r="J37" s="46">
        <v>45</v>
      </c>
    </row>
    <row r="38" spans="4:10">
      <c r="D38" s="46"/>
      <c r="E38" s="55" t="str">
        <f t="shared" ref="E38:E44" si="6">$F$38&amp;G38&amp;H38</f>
        <v>栄養講師高32</v>
      </c>
      <c r="F38" s="46" t="s">
        <v>267</v>
      </c>
      <c r="G38" s="46" t="s">
        <v>110</v>
      </c>
      <c r="H38" s="46">
        <v>32</v>
      </c>
      <c r="I38" s="46">
        <v>1</v>
      </c>
      <c r="J38" s="46">
        <v>5</v>
      </c>
    </row>
    <row r="39" spans="4:10">
      <c r="D39" s="46"/>
      <c r="E39" s="55" t="str">
        <f t="shared" si="6"/>
        <v>栄養講師短32</v>
      </c>
      <c r="F39" s="46"/>
      <c r="G39" s="46" t="s">
        <v>111</v>
      </c>
      <c r="H39" s="46">
        <v>32</v>
      </c>
      <c r="I39" s="46">
        <v>1</v>
      </c>
      <c r="J39" s="46">
        <v>15</v>
      </c>
    </row>
    <row r="40" spans="4:10">
      <c r="D40" s="46"/>
      <c r="E40" s="55" t="str">
        <f t="shared" si="6"/>
        <v>栄養講師短三32</v>
      </c>
      <c r="F40" s="46"/>
      <c r="G40" s="46" t="s">
        <v>119</v>
      </c>
      <c r="H40" s="46">
        <v>32</v>
      </c>
      <c r="I40" s="46">
        <v>1</v>
      </c>
      <c r="J40" s="46">
        <v>19</v>
      </c>
    </row>
    <row r="41" spans="4:10">
      <c r="D41" s="46"/>
      <c r="E41" s="55" t="str">
        <f t="shared" si="6"/>
        <v>栄養講師大32</v>
      </c>
      <c r="F41" s="46"/>
      <c r="G41" s="46" t="s">
        <v>112</v>
      </c>
      <c r="H41" s="46">
        <v>32</v>
      </c>
      <c r="I41" s="46">
        <v>1</v>
      </c>
      <c r="J41" s="46">
        <v>25</v>
      </c>
    </row>
    <row r="42" spans="4:10">
      <c r="D42" s="46"/>
      <c r="E42" s="55" t="str">
        <f t="shared" si="6"/>
        <v>栄養講師大専32</v>
      </c>
      <c r="F42" s="46"/>
      <c r="G42" s="46" t="s">
        <v>117</v>
      </c>
      <c r="H42" s="46">
        <v>32</v>
      </c>
      <c r="I42" s="46">
        <v>1</v>
      </c>
      <c r="J42" s="46">
        <v>29</v>
      </c>
    </row>
    <row r="43" spans="4:10">
      <c r="D43" s="46"/>
      <c r="E43" s="55" t="str">
        <f t="shared" si="6"/>
        <v>栄養講師修32</v>
      </c>
      <c r="F43" s="46"/>
      <c r="G43" s="46" t="s">
        <v>113</v>
      </c>
      <c r="H43" s="46">
        <v>32</v>
      </c>
      <c r="I43" s="46">
        <v>1</v>
      </c>
      <c r="J43" s="46">
        <v>33</v>
      </c>
    </row>
    <row r="44" spans="4:10">
      <c r="D44" s="46"/>
      <c r="E44" s="55" t="str">
        <f t="shared" si="6"/>
        <v>栄養講師博32</v>
      </c>
      <c r="F44" s="46"/>
      <c r="G44" s="46" t="s">
        <v>114</v>
      </c>
      <c r="H44" s="46">
        <v>32</v>
      </c>
      <c r="I44" s="46">
        <v>1</v>
      </c>
      <c r="J44" s="46">
        <v>45</v>
      </c>
    </row>
    <row r="45" spans="4:10">
      <c r="D45" s="46"/>
      <c r="E45" s="55" t="str">
        <f t="shared" ref="E45:E51" si="7">$F$45&amp;G45&amp;H45</f>
        <v>実習助手・寄宿舎指導員高32</v>
      </c>
      <c r="F45" s="46" t="s">
        <v>268</v>
      </c>
      <c r="G45" s="46" t="s">
        <v>110</v>
      </c>
      <c r="H45" s="46">
        <v>32</v>
      </c>
      <c r="I45" s="46">
        <v>1</v>
      </c>
      <c r="J45" s="46">
        <v>5</v>
      </c>
    </row>
    <row r="46" spans="4:10">
      <c r="D46" s="46"/>
      <c r="E46" s="55" t="str">
        <f t="shared" si="7"/>
        <v>実習助手・寄宿舎指導員短32</v>
      </c>
      <c r="F46" s="46"/>
      <c r="G46" s="46" t="s">
        <v>111</v>
      </c>
      <c r="H46" s="46">
        <v>32</v>
      </c>
      <c r="I46" s="46">
        <v>1</v>
      </c>
      <c r="J46" s="46">
        <v>15</v>
      </c>
    </row>
    <row r="47" spans="4:10">
      <c r="D47" s="46"/>
      <c r="E47" s="55" t="str">
        <f t="shared" si="7"/>
        <v>実習助手・寄宿舎指導員短三32</v>
      </c>
      <c r="F47" s="46"/>
      <c r="G47" s="46" t="s">
        <v>119</v>
      </c>
      <c r="H47" s="46">
        <v>32</v>
      </c>
      <c r="I47" s="46">
        <v>1</v>
      </c>
      <c r="J47" s="46">
        <v>19</v>
      </c>
    </row>
    <row r="48" spans="4:10">
      <c r="D48" s="46"/>
      <c r="E48" s="55" t="str">
        <f t="shared" si="7"/>
        <v>実習助手・寄宿舎指導員大32</v>
      </c>
      <c r="F48" s="46"/>
      <c r="G48" s="46" t="s">
        <v>112</v>
      </c>
      <c r="H48" s="46">
        <v>32</v>
      </c>
      <c r="I48" s="46">
        <v>1</v>
      </c>
      <c r="J48" s="46">
        <v>25</v>
      </c>
    </row>
    <row r="49" spans="4:10">
      <c r="D49" s="46"/>
      <c r="E49" s="55" t="str">
        <f t="shared" si="7"/>
        <v>実習助手・寄宿舎指導員大専32</v>
      </c>
      <c r="F49" s="46"/>
      <c r="G49" s="46" t="s">
        <v>117</v>
      </c>
      <c r="H49" s="46">
        <v>32</v>
      </c>
      <c r="I49" s="46">
        <v>1</v>
      </c>
      <c r="J49" s="46">
        <v>29</v>
      </c>
    </row>
    <row r="50" spans="4:10">
      <c r="D50" s="46"/>
      <c r="E50" s="55" t="str">
        <f t="shared" si="7"/>
        <v>実習助手・寄宿舎指導員修32</v>
      </c>
      <c r="F50" s="46"/>
      <c r="G50" s="46" t="s">
        <v>113</v>
      </c>
      <c r="H50" s="46">
        <v>32</v>
      </c>
      <c r="I50" s="46">
        <v>1</v>
      </c>
      <c r="J50" s="46">
        <v>33</v>
      </c>
    </row>
    <row r="51" spans="4:10">
      <c r="D51" s="46"/>
      <c r="E51" s="55" t="str">
        <f t="shared" si="7"/>
        <v>実習助手・寄宿舎指導員博32</v>
      </c>
      <c r="F51" s="46"/>
      <c r="G51" s="46" t="s">
        <v>114</v>
      </c>
      <c r="H51" s="46">
        <v>32</v>
      </c>
      <c r="I51" s="46">
        <v>1</v>
      </c>
      <c r="J51" s="46">
        <v>45</v>
      </c>
    </row>
    <row r="52" spans="4:10">
      <c r="D52" s="46" t="s">
        <v>86</v>
      </c>
      <c r="E52" s="55" t="str">
        <f t="shared" ref="E52:E58" si="8">$F$52&amp;G52&amp;H52</f>
        <v>小学校高33</v>
      </c>
      <c r="F52" s="46" t="s">
        <v>269</v>
      </c>
      <c r="G52" s="46" t="s">
        <v>110</v>
      </c>
      <c r="H52" s="46">
        <v>33</v>
      </c>
      <c r="I52" s="46">
        <v>1</v>
      </c>
      <c r="J52" s="46">
        <v>5</v>
      </c>
    </row>
    <row r="53" spans="4:10">
      <c r="D53" s="46"/>
      <c r="E53" s="55" t="str">
        <f t="shared" si="8"/>
        <v>小学校短33</v>
      </c>
      <c r="F53" s="46"/>
      <c r="G53" s="46" t="s">
        <v>111</v>
      </c>
      <c r="H53" s="46">
        <v>33</v>
      </c>
      <c r="I53" s="46">
        <v>1</v>
      </c>
      <c r="J53" s="46">
        <v>15</v>
      </c>
    </row>
    <row r="54" spans="4:10">
      <c r="D54" s="46"/>
      <c r="E54" s="55" t="str">
        <f t="shared" si="8"/>
        <v>小学校短三33</v>
      </c>
      <c r="F54" s="46"/>
      <c r="G54" s="46" t="s">
        <v>119</v>
      </c>
      <c r="H54" s="46">
        <v>33</v>
      </c>
      <c r="I54" s="46">
        <v>1</v>
      </c>
      <c r="J54" s="46">
        <v>19</v>
      </c>
    </row>
    <row r="55" spans="4:10">
      <c r="D55" s="46"/>
      <c r="E55" s="55" t="str">
        <f t="shared" si="8"/>
        <v>小学校大33</v>
      </c>
      <c r="F55" s="46"/>
      <c r="G55" s="46" t="s">
        <v>112</v>
      </c>
      <c r="H55" s="46">
        <v>33</v>
      </c>
      <c r="I55" s="46">
        <v>1</v>
      </c>
      <c r="J55" s="46">
        <v>25</v>
      </c>
    </row>
    <row r="56" spans="4:10">
      <c r="D56" s="46"/>
      <c r="E56" s="55" t="str">
        <f t="shared" si="8"/>
        <v>小学校大専33</v>
      </c>
      <c r="F56" s="46"/>
      <c r="G56" s="46" t="s">
        <v>120</v>
      </c>
      <c r="H56" s="46">
        <v>33</v>
      </c>
      <c r="I56" s="46">
        <v>1</v>
      </c>
      <c r="J56" s="46">
        <v>29</v>
      </c>
    </row>
    <row r="57" spans="4:10">
      <c r="D57" s="46"/>
      <c r="E57" s="55" t="str">
        <f t="shared" si="8"/>
        <v>小学校修33</v>
      </c>
      <c r="F57" s="46"/>
      <c r="G57" s="46" t="s">
        <v>113</v>
      </c>
      <c r="H57" s="46">
        <v>33</v>
      </c>
      <c r="I57" s="46">
        <v>1</v>
      </c>
      <c r="J57" s="46">
        <v>33</v>
      </c>
    </row>
    <row r="58" spans="4:10">
      <c r="D58" s="46"/>
      <c r="E58" s="55" t="str">
        <f t="shared" si="8"/>
        <v>小学校博33</v>
      </c>
      <c r="F58" s="46"/>
      <c r="G58" s="46" t="s">
        <v>114</v>
      </c>
      <c r="H58" s="46">
        <v>33</v>
      </c>
      <c r="I58" s="46">
        <v>1</v>
      </c>
      <c r="J58" s="46">
        <v>45</v>
      </c>
    </row>
    <row r="59" spans="4:10">
      <c r="D59" s="46"/>
      <c r="E59" s="55" t="str">
        <f t="shared" ref="E59:E65" si="9">$F$59&amp;G59&amp;H59</f>
        <v>中学校高33</v>
      </c>
      <c r="F59" s="46" t="s">
        <v>270</v>
      </c>
      <c r="G59" s="46" t="s">
        <v>110</v>
      </c>
      <c r="H59" s="46">
        <v>33</v>
      </c>
      <c r="I59" s="46">
        <v>1</v>
      </c>
      <c r="J59" s="46">
        <v>5</v>
      </c>
    </row>
    <row r="60" spans="4:10">
      <c r="D60" s="46"/>
      <c r="E60" s="55" t="str">
        <f t="shared" si="9"/>
        <v>中学校短33</v>
      </c>
      <c r="F60" s="46"/>
      <c r="G60" s="46" t="s">
        <v>111</v>
      </c>
      <c r="H60" s="46">
        <v>33</v>
      </c>
      <c r="I60" s="46">
        <v>1</v>
      </c>
      <c r="J60" s="46">
        <v>15</v>
      </c>
    </row>
    <row r="61" spans="4:10">
      <c r="D61" s="46"/>
      <c r="E61" s="55" t="str">
        <f t="shared" si="9"/>
        <v>中学校短三33</v>
      </c>
      <c r="F61" s="46"/>
      <c r="G61" s="46" t="s">
        <v>119</v>
      </c>
      <c r="H61" s="46">
        <v>33</v>
      </c>
      <c r="I61" s="46">
        <v>1</v>
      </c>
      <c r="J61" s="46">
        <v>19</v>
      </c>
    </row>
    <row r="62" spans="4:10">
      <c r="D62" s="46"/>
      <c r="E62" s="55" t="str">
        <f t="shared" si="9"/>
        <v>中学校大33</v>
      </c>
      <c r="F62" s="46"/>
      <c r="G62" s="46" t="s">
        <v>112</v>
      </c>
      <c r="H62" s="46">
        <v>33</v>
      </c>
      <c r="I62" s="46">
        <v>1</v>
      </c>
      <c r="J62" s="46">
        <v>25</v>
      </c>
    </row>
    <row r="63" spans="4:10">
      <c r="D63" s="46"/>
      <c r="E63" s="55" t="str">
        <f t="shared" si="9"/>
        <v>中学校大専33</v>
      </c>
      <c r="F63" s="46"/>
      <c r="G63" s="46" t="s">
        <v>120</v>
      </c>
      <c r="H63" s="46">
        <v>33</v>
      </c>
      <c r="I63" s="46">
        <v>1</v>
      </c>
      <c r="J63" s="46">
        <v>29</v>
      </c>
    </row>
    <row r="64" spans="4:10">
      <c r="D64" s="46"/>
      <c r="E64" s="55" t="str">
        <f t="shared" si="9"/>
        <v>中学校修33</v>
      </c>
      <c r="F64" s="46"/>
      <c r="G64" s="46" t="s">
        <v>113</v>
      </c>
      <c r="H64" s="46">
        <v>33</v>
      </c>
      <c r="I64" s="46">
        <v>1</v>
      </c>
      <c r="J64" s="46">
        <v>33</v>
      </c>
    </row>
    <row r="65" spans="4:10">
      <c r="D65" s="46"/>
      <c r="E65" s="55" t="str">
        <f t="shared" si="9"/>
        <v>中学校博33</v>
      </c>
      <c r="F65" s="46"/>
      <c r="G65" s="46" t="s">
        <v>114</v>
      </c>
      <c r="H65" s="46">
        <v>33</v>
      </c>
      <c r="I65" s="46">
        <v>1</v>
      </c>
      <c r="J65" s="46">
        <v>45</v>
      </c>
    </row>
    <row r="66" spans="4:10">
      <c r="D66" s="46"/>
      <c r="E66" s="55" t="str">
        <f t="shared" ref="E66:E72" si="10">$F$66&amp;G66&amp;H66</f>
        <v>養護講師高33</v>
      </c>
      <c r="F66" s="46" t="s">
        <v>266</v>
      </c>
      <c r="G66" s="46" t="s">
        <v>110</v>
      </c>
      <c r="H66" s="46">
        <v>33</v>
      </c>
      <c r="I66" s="46">
        <v>1</v>
      </c>
      <c r="J66" s="46">
        <v>5</v>
      </c>
    </row>
    <row r="67" spans="4:10">
      <c r="D67" s="46"/>
      <c r="E67" s="55" t="str">
        <f t="shared" si="10"/>
        <v>養護講師短33</v>
      </c>
      <c r="F67" s="46"/>
      <c r="G67" s="46" t="s">
        <v>111</v>
      </c>
      <c r="H67" s="46">
        <v>33</v>
      </c>
      <c r="I67" s="46">
        <v>1</v>
      </c>
      <c r="J67" s="46">
        <v>15</v>
      </c>
    </row>
    <row r="68" spans="4:10">
      <c r="D68" s="46"/>
      <c r="E68" s="55" t="str">
        <f t="shared" si="10"/>
        <v>養護講師短三33</v>
      </c>
      <c r="F68" s="46"/>
      <c r="G68" s="46" t="s">
        <v>119</v>
      </c>
      <c r="H68" s="46">
        <v>33</v>
      </c>
      <c r="I68" s="46">
        <v>1</v>
      </c>
      <c r="J68" s="46">
        <v>19</v>
      </c>
    </row>
    <row r="69" spans="4:10">
      <c r="D69" s="46"/>
      <c r="E69" s="55" t="str">
        <f t="shared" si="10"/>
        <v>養護講師大33</v>
      </c>
      <c r="F69" s="46"/>
      <c r="G69" s="46" t="s">
        <v>112</v>
      </c>
      <c r="H69" s="46">
        <v>33</v>
      </c>
      <c r="I69" s="46">
        <v>1</v>
      </c>
      <c r="J69" s="46">
        <v>25</v>
      </c>
    </row>
    <row r="70" spans="4:10">
      <c r="D70" s="46"/>
      <c r="E70" s="55" t="str">
        <f t="shared" si="10"/>
        <v>養護講師大専33</v>
      </c>
      <c r="F70" s="46"/>
      <c r="G70" s="46" t="s">
        <v>120</v>
      </c>
      <c r="H70" s="46">
        <v>33</v>
      </c>
      <c r="I70" s="46">
        <v>1</v>
      </c>
      <c r="J70" s="46">
        <v>29</v>
      </c>
    </row>
    <row r="71" spans="4:10">
      <c r="D71" s="46"/>
      <c r="E71" s="55" t="str">
        <f t="shared" si="10"/>
        <v>養護講師修33</v>
      </c>
      <c r="F71" s="46"/>
      <c r="G71" s="46" t="s">
        <v>113</v>
      </c>
      <c r="H71" s="46">
        <v>33</v>
      </c>
      <c r="I71" s="46">
        <v>1</v>
      </c>
      <c r="J71" s="46">
        <v>33</v>
      </c>
    </row>
    <row r="72" spans="4:10">
      <c r="D72" s="46"/>
      <c r="E72" s="55" t="str">
        <f t="shared" si="10"/>
        <v>養護講師博33</v>
      </c>
      <c r="F72" s="46"/>
      <c r="G72" s="46" t="s">
        <v>114</v>
      </c>
      <c r="H72" s="46">
        <v>33</v>
      </c>
      <c r="I72" s="46">
        <v>1</v>
      </c>
      <c r="J72" s="46">
        <v>45</v>
      </c>
    </row>
    <row r="73" spans="4:10">
      <c r="D73" s="46"/>
      <c r="E73" s="55" t="str">
        <f t="shared" ref="E73:E79" si="11">$F$73&amp;G73&amp;H73</f>
        <v>栄養講師高33</v>
      </c>
      <c r="F73" s="46" t="s">
        <v>267</v>
      </c>
      <c r="G73" s="46" t="s">
        <v>110</v>
      </c>
      <c r="H73" s="46">
        <v>33</v>
      </c>
      <c r="I73" s="46">
        <v>1</v>
      </c>
      <c r="J73" s="46">
        <v>5</v>
      </c>
    </row>
    <row r="74" spans="4:10">
      <c r="D74" s="46"/>
      <c r="E74" s="55" t="str">
        <f t="shared" si="11"/>
        <v>栄養講師短33</v>
      </c>
      <c r="F74" s="46"/>
      <c r="G74" s="46" t="s">
        <v>111</v>
      </c>
      <c r="H74" s="46">
        <v>33</v>
      </c>
      <c r="I74" s="46">
        <v>1</v>
      </c>
      <c r="J74" s="46">
        <v>15</v>
      </c>
    </row>
    <row r="75" spans="4:10">
      <c r="D75" s="46"/>
      <c r="E75" s="55" t="str">
        <f t="shared" si="11"/>
        <v>栄養講師短三33</v>
      </c>
      <c r="F75" s="46"/>
      <c r="G75" s="46" t="s">
        <v>119</v>
      </c>
      <c r="H75" s="46">
        <v>33</v>
      </c>
      <c r="I75" s="46">
        <v>1</v>
      </c>
      <c r="J75" s="46">
        <v>19</v>
      </c>
    </row>
    <row r="76" spans="4:10">
      <c r="D76" s="46"/>
      <c r="E76" s="55" t="str">
        <f t="shared" si="11"/>
        <v>栄養講師大33</v>
      </c>
      <c r="F76" s="46"/>
      <c r="G76" s="46" t="s">
        <v>112</v>
      </c>
      <c r="H76" s="46">
        <v>33</v>
      </c>
      <c r="I76" s="46">
        <v>1</v>
      </c>
      <c r="J76" s="46">
        <v>25</v>
      </c>
    </row>
    <row r="77" spans="4:10">
      <c r="D77" s="46"/>
      <c r="E77" s="55" t="str">
        <f t="shared" si="11"/>
        <v>栄養講師大専33</v>
      </c>
      <c r="F77" s="46"/>
      <c r="G77" s="46" t="s">
        <v>120</v>
      </c>
      <c r="H77" s="46">
        <v>33</v>
      </c>
      <c r="I77" s="46">
        <v>1</v>
      </c>
      <c r="J77" s="46">
        <v>29</v>
      </c>
    </row>
    <row r="78" spans="4:10">
      <c r="D78" s="46"/>
      <c r="E78" s="55" t="str">
        <f t="shared" si="11"/>
        <v>栄養講師修33</v>
      </c>
      <c r="F78" s="46"/>
      <c r="G78" s="46" t="s">
        <v>113</v>
      </c>
      <c r="H78" s="46">
        <v>33</v>
      </c>
      <c r="I78" s="46">
        <v>1</v>
      </c>
      <c r="J78" s="46">
        <v>33</v>
      </c>
    </row>
    <row r="79" spans="4:10">
      <c r="D79" s="46"/>
      <c r="E79" s="55" t="str">
        <f t="shared" si="11"/>
        <v>栄養講師博33</v>
      </c>
      <c r="F79" s="46"/>
      <c r="G79" s="46" t="s">
        <v>114</v>
      </c>
      <c r="H79" s="46">
        <v>33</v>
      </c>
      <c r="I79" s="46">
        <v>1</v>
      </c>
      <c r="J79" s="46">
        <v>45</v>
      </c>
    </row>
    <row r="80" spans="4:10">
      <c r="D80" s="46" t="s">
        <v>87</v>
      </c>
      <c r="E80" s="55" t="str">
        <f t="shared" ref="E80:E85" si="12">$F$80&amp;G80&amp;H80</f>
        <v>栄養職員短52</v>
      </c>
      <c r="F80" s="46" t="s">
        <v>271</v>
      </c>
      <c r="G80" s="46" t="s">
        <v>111</v>
      </c>
      <c r="H80" s="46">
        <v>52</v>
      </c>
      <c r="I80" s="46">
        <v>1</v>
      </c>
      <c r="J80" s="46">
        <v>15</v>
      </c>
    </row>
    <row r="81" spans="4:10">
      <c r="D81" s="46"/>
      <c r="E81" s="55" t="str">
        <f t="shared" si="12"/>
        <v>栄養職員短三52</v>
      </c>
      <c r="F81" s="46"/>
      <c r="G81" s="46" t="s">
        <v>119</v>
      </c>
      <c r="H81" s="46">
        <v>52</v>
      </c>
      <c r="I81" s="46">
        <v>1</v>
      </c>
      <c r="J81" s="46">
        <v>19</v>
      </c>
    </row>
    <row r="82" spans="4:10">
      <c r="D82" s="46"/>
      <c r="E82" s="55" t="str">
        <f t="shared" si="12"/>
        <v>栄養職員大52</v>
      </c>
      <c r="F82" s="46"/>
      <c r="G82" s="46" t="s">
        <v>112</v>
      </c>
      <c r="H82" s="46">
        <v>52</v>
      </c>
      <c r="I82" s="46">
        <v>2</v>
      </c>
      <c r="J82" s="46">
        <v>5</v>
      </c>
    </row>
    <row r="83" spans="4:10">
      <c r="D83" s="46"/>
      <c r="E83" s="55" t="str">
        <f t="shared" si="12"/>
        <v>栄養職員大専52</v>
      </c>
      <c r="F83" s="46"/>
      <c r="G83" s="46" t="s">
        <v>120</v>
      </c>
      <c r="H83" s="46">
        <v>52</v>
      </c>
      <c r="I83" s="46">
        <v>2</v>
      </c>
      <c r="J83" s="46">
        <v>9</v>
      </c>
    </row>
    <row r="84" spans="4:10">
      <c r="D84" s="46"/>
      <c r="E84" s="55" t="str">
        <f t="shared" si="12"/>
        <v>栄養職員修52</v>
      </c>
      <c r="F84" s="46"/>
      <c r="G84" s="46" t="s">
        <v>113</v>
      </c>
      <c r="H84" s="46">
        <v>52</v>
      </c>
      <c r="I84" s="46">
        <v>2</v>
      </c>
      <c r="J84" s="46">
        <v>13</v>
      </c>
    </row>
    <row r="85" spans="4:10">
      <c r="D85" s="46"/>
      <c r="E85" s="55" t="str">
        <f t="shared" si="12"/>
        <v>栄養職員博52</v>
      </c>
      <c r="F85" s="46"/>
      <c r="G85" s="46" t="s">
        <v>114</v>
      </c>
      <c r="H85" s="46">
        <v>52</v>
      </c>
      <c r="I85" s="46">
        <v>2</v>
      </c>
      <c r="J85" s="46">
        <v>25</v>
      </c>
    </row>
    <row r="86" spans="4:10">
      <c r="D86" s="46" t="s">
        <v>105</v>
      </c>
      <c r="E86" s="55" t="str">
        <f t="shared" ref="E86:E93" si="13">$F$86&amp;G86&amp;H86</f>
        <v>業務員・調理員中63</v>
      </c>
      <c r="F86" s="46" t="s">
        <v>272</v>
      </c>
      <c r="G86" s="46" t="s">
        <v>247</v>
      </c>
      <c r="H86" s="46">
        <v>63</v>
      </c>
      <c r="I86" s="46">
        <v>1</v>
      </c>
      <c r="J86" s="46">
        <v>1</v>
      </c>
    </row>
    <row r="87" spans="4:10">
      <c r="D87" s="46"/>
      <c r="E87" s="55" t="str">
        <f t="shared" si="13"/>
        <v>業務員・調理員高63</v>
      </c>
      <c r="F87" s="46"/>
      <c r="G87" s="46" t="s">
        <v>110</v>
      </c>
      <c r="H87" s="46">
        <v>63</v>
      </c>
      <c r="I87" s="46">
        <v>1</v>
      </c>
      <c r="J87" s="46">
        <v>13</v>
      </c>
    </row>
    <row r="88" spans="4:10">
      <c r="D88" s="46"/>
      <c r="E88" s="55" t="str">
        <f t="shared" si="13"/>
        <v>業務員・調理員短63</v>
      </c>
      <c r="F88" s="46"/>
      <c r="G88" s="46" t="s">
        <v>111</v>
      </c>
      <c r="H88" s="46">
        <v>63</v>
      </c>
      <c r="I88" s="46">
        <v>1</v>
      </c>
      <c r="J88" s="46">
        <v>21</v>
      </c>
    </row>
    <row r="89" spans="4:10">
      <c r="D89" s="46"/>
      <c r="E89" s="55" t="str">
        <f t="shared" si="13"/>
        <v>業務員・調理員短三63</v>
      </c>
      <c r="F89" s="46"/>
      <c r="G89" s="46" t="s">
        <v>119</v>
      </c>
      <c r="H89" s="46">
        <v>63</v>
      </c>
      <c r="I89" s="46">
        <v>1</v>
      </c>
      <c r="J89" s="46">
        <v>25</v>
      </c>
    </row>
    <row r="90" spans="4:10">
      <c r="D90" s="46"/>
      <c r="E90" s="55" t="str">
        <f t="shared" si="13"/>
        <v>業務員・調理員大63</v>
      </c>
      <c r="F90" s="46"/>
      <c r="G90" s="46" t="s">
        <v>112</v>
      </c>
      <c r="H90" s="46">
        <v>63</v>
      </c>
      <c r="I90" s="46">
        <v>1</v>
      </c>
      <c r="J90" s="46">
        <v>29</v>
      </c>
    </row>
    <row r="91" spans="4:10">
      <c r="D91" s="46"/>
      <c r="E91" s="55" t="str">
        <f t="shared" si="13"/>
        <v>業務員・調理員大専63</v>
      </c>
      <c r="F91" s="46"/>
      <c r="G91" s="46" t="s">
        <v>117</v>
      </c>
      <c r="H91" s="46">
        <v>63</v>
      </c>
      <c r="I91" s="46">
        <v>1</v>
      </c>
      <c r="J91" s="46">
        <v>33</v>
      </c>
    </row>
    <row r="92" spans="4:10">
      <c r="D92" s="46"/>
      <c r="E92" s="55" t="str">
        <f t="shared" si="13"/>
        <v>業務員・調理員修63</v>
      </c>
      <c r="F92" s="46"/>
      <c r="G92" s="46" t="s">
        <v>113</v>
      </c>
      <c r="H92" s="46">
        <v>63</v>
      </c>
      <c r="I92" s="46">
        <v>1</v>
      </c>
      <c r="J92" s="46">
        <v>37</v>
      </c>
    </row>
    <row r="93" spans="4:10">
      <c r="D93" s="46"/>
      <c r="E93" s="55" t="str">
        <f t="shared" si="13"/>
        <v>業務員・調理員博63</v>
      </c>
      <c r="F93" s="46"/>
      <c r="G93" s="46" t="s">
        <v>114</v>
      </c>
      <c r="H93" s="46">
        <v>63</v>
      </c>
      <c r="I93" s="46">
        <v>1</v>
      </c>
      <c r="J93" s="46">
        <v>45</v>
      </c>
    </row>
  </sheetData>
  <phoneticPr fontId="4"/>
  <pageMargins left="0.7" right="0.7" top="0.75" bottom="0.75" header="0.3" footer="0.3"/>
  <pageSetup paperSize="9"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11F59-2357-42D6-9A4F-CD9DFE8CDC8F}">
  <sheetPr>
    <pageSetUpPr fitToPage="1"/>
  </sheetPr>
  <dimension ref="A1:J279"/>
  <sheetViews>
    <sheetView view="pageBreakPreview" zoomScale="90" zoomScaleNormal="100" zoomScaleSheetLayoutView="90" workbookViewId="0">
      <pane ySplit="1" topLeftCell="A2" activePane="bottomLeft" state="frozen"/>
      <selection activeCell="H12" sqref="H12"/>
      <selection pane="bottomLeft" activeCell="H12" sqref="H12"/>
    </sheetView>
  </sheetViews>
  <sheetFormatPr defaultRowHeight="18.75"/>
  <cols>
    <col min="1" max="1" width="4.5" bestFit="1" customWidth="1"/>
    <col min="2" max="2" width="11" bestFit="1" customWidth="1"/>
    <col min="3" max="3" width="79.375" style="32" customWidth="1"/>
    <col min="4" max="4" width="23.5" bestFit="1" customWidth="1"/>
    <col min="5" max="5" width="16.25" bestFit="1" customWidth="1"/>
    <col min="6" max="6" width="47.875" bestFit="1" customWidth="1"/>
    <col min="7" max="7" width="25.5" bestFit="1" customWidth="1"/>
    <col min="8" max="8" width="9.125" bestFit="1" customWidth="1"/>
    <col min="9" max="9" width="15" bestFit="1" customWidth="1"/>
  </cols>
  <sheetData>
    <row r="1" spans="1:9">
      <c r="B1" s="20" t="s">
        <v>71</v>
      </c>
      <c r="C1" s="30" t="s">
        <v>136</v>
      </c>
      <c r="D1" s="20" t="s">
        <v>245</v>
      </c>
      <c r="E1" s="20" t="s">
        <v>80</v>
      </c>
      <c r="F1" s="20" t="s">
        <v>81</v>
      </c>
      <c r="G1" s="20" t="s">
        <v>137</v>
      </c>
      <c r="H1" s="20" t="s">
        <v>56</v>
      </c>
      <c r="I1" s="66" t="s">
        <v>150</v>
      </c>
    </row>
    <row r="2" spans="1:9">
      <c r="A2">
        <v>1</v>
      </c>
      <c r="B2" s="26" t="s">
        <v>72</v>
      </c>
      <c r="C2" s="31" t="str">
        <f>D2&amp;E2&amp;F2&amp;G2&amp;H2</f>
        <v>小学校国公立・私立教員正規（無期雇用）奈良県費1</v>
      </c>
      <c r="D2" s="20" t="s">
        <v>74</v>
      </c>
      <c r="E2" s="23" t="s">
        <v>33</v>
      </c>
      <c r="F2" s="1" t="s">
        <v>19</v>
      </c>
      <c r="G2" s="20" t="s">
        <v>60</v>
      </c>
      <c r="H2" s="22">
        <v>1</v>
      </c>
      <c r="I2" s="20" t="s">
        <v>138</v>
      </c>
    </row>
    <row r="3" spans="1:9">
      <c r="A3">
        <v>2</v>
      </c>
      <c r="B3" s="24"/>
      <c r="C3" s="31" t="str">
        <f t="shared" ref="C3:C53" si="0">D3&amp;E3&amp;F3&amp;G3&amp;H3</f>
        <v>小学校国公立・私立教員正規（無期雇用）奈良県費以外の公費1</v>
      </c>
      <c r="D3" s="20" t="s">
        <v>74</v>
      </c>
      <c r="E3" s="23" t="s">
        <v>33</v>
      </c>
      <c r="F3" s="1" t="s">
        <v>19</v>
      </c>
      <c r="G3" s="20" t="s">
        <v>228</v>
      </c>
      <c r="H3" s="22">
        <v>1</v>
      </c>
      <c r="I3" s="20" t="s">
        <v>139</v>
      </c>
    </row>
    <row r="4" spans="1:9">
      <c r="A4">
        <v>3</v>
      </c>
      <c r="B4" s="24"/>
      <c r="C4" s="31" t="str">
        <f t="shared" si="0"/>
        <v>小学校国公立・私立教員正規（無期雇用）その他1</v>
      </c>
      <c r="D4" s="20" t="s">
        <v>74</v>
      </c>
      <c r="E4" s="23" t="s">
        <v>33</v>
      </c>
      <c r="F4" s="1" t="s">
        <v>19</v>
      </c>
      <c r="G4" s="20" t="s">
        <v>16</v>
      </c>
      <c r="H4" s="22">
        <v>1</v>
      </c>
      <c r="I4" s="20" t="s">
        <v>148</v>
      </c>
    </row>
    <row r="5" spans="1:9">
      <c r="A5">
        <v>4</v>
      </c>
      <c r="B5" s="24"/>
      <c r="C5" s="31" t="str">
        <f t="shared" si="0"/>
        <v>小学校国公立・私立教員臨時・任期付等（有期雇用・常勤）奈良県費1</v>
      </c>
      <c r="D5" s="20" t="s">
        <v>74</v>
      </c>
      <c r="E5" s="23" t="s">
        <v>33</v>
      </c>
      <c r="F5" s="1" t="s">
        <v>22</v>
      </c>
      <c r="G5" s="20" t="s">
        <v>60</v>
      </c>
      <c r="H5" s="22">
        <v>1</v>
      </c>
      <c r="I5" s="20" t="s">
        <v>138</v>
      </c>
    </row>
    <row r="6" spans="1:9">
      <c r="A6">
        <v>5</v>
      </c>
      <c r="B6" s="24"/>
      <c r="C6" s="31" t="str">
        <f t="shared" si="0"/>
        <v>小学校国公立・私立教員臨時・任期付等（有期雇用・常勤）奈良県費以外の公費1</v>
      </c>
      <c r="D6" s="20" t="s">
        <v>74</v>
      </c>
      <c r="E6" s="23" t="s">
        <v>33</v>
      </c>
      <c r="F6" s="1" t="s">
        <v>22</v>
      </c>
      <c r="G6" s="20" t="s">
        <v>228</v>
      </c>
      <c r="H6" s="22">
        <v>1</v>
      </c>
      <c r="I6" s="20" t="s">
        <v>139</v>
      </c>
    </row>
    <row r="7" spans="1:9">
      <c r="A7">
        <v>6</v>
      </c>
      <c r="B7" s="24"/>
      <c r="C7" s="31" t="str">
        <f t="shared" si="0"/>
        <v>小学校国公立・私立教員臨時・任期付等（有期雇用・常勤）その他1</v>
      </c>
      <c r="D7" s="20" t="s">
        <v>74</v>
      </c>
      <c r="E7" s="23" t="s">
        <v>33</v>
      </c>
      <c r="F7" s="1" t="s">
        <v>22</v>
      </c>
      <c r="G7" s="20" t="s">
        <v>16</v>
      </c>
      <c r="H7" s="22">
        <v>1</v>
      </c>
      <c r="I7" s="20" t="s">
        <v>148</v>
      </c>
    </row>
    <row r="8" spans="1:9">
      <c r="A8">
        <v>7</v>
      </c>
      <c r="B8" s="24"/>
      <c r="C8" s="31" t="str">
        <f t="shared" si="0"/>
        <v>小学校国公立・私立教員非常勤奈良県費0.8</v>
      </c>
      <c r="D8" s="20" t="s">
        <v>74</v>
      </c>
      <c r="E8" s="23" t="s">
        <v>33</v>
      </c>
      <c r="F8" s="1" t="s">
        <v>17</v>
      </c>
      <c r="G8" s="20" t="s">
        <v>60</v>
      </c>
      <c r="H8" s="22">
        <v>0.8</v>
      </c>
      <c r="I8" s="20" t="s">
        <v>140</v>
      </c>
    </row>
    <row r="9" spans="1:9">
      <c r="A9">
        <v>8</v>
      </c>
      <c r="B9" s="24"/>
      <c r="C9" s="31" t="str">
        <f t="shared" si="0"/>
        <v>小学校国公立・私立教員非常勤奈良県費以外の公費0.8</v>
      </c>
      <c r="D9" s="20" t="s">
        <v>74</v>
      </c>
      <c r="E9" s="23" t="s">
        <v>33</v>
      </c>
      <c r="F9" s="1" t="s">
        <v>17</v>
      </c>
      <c r="G9" s="20" t="s">
        <v>228</v>
      </c>
      <c r="H9" s="22">
        <v>0.8</v>
      </c>
      <c r="I9" s="20" t="s">
        <v>140</v>
      </c>
    </row>
    <row r="10" spans="1:9">
      <c r="A10">
        <v>9</v>
      </c>
      <c r="B10" s="24"/>
      <c r="C10" s="31" t="str">
        <f t="shared" si="0"/>
        <v>小学校国公立・私立教員非常勤その他0.8</v>
      </c>
      <c r="D10" s="20" t="s">
        <v>74</v>
      </c>
      <c r="E10" s="23" t="s">
        <v>33</v>
      </c>
      <c r="F10" s="1" t="s">
        <v>17</v>
      </c>
      <c r="G10" s="20" t="s">
        <v>16</v>
      </c>
      <c r="H10" s="22">
        <v>0.8</v>
      </c>
      <c r="I10" s="20" t="s">
        <v>149</v>
      </c>
    </row>
    <row r="11" spans="1:9">
      <c r="A11">
        <v>10</v>
      </c>
      <c r="B11" s="24"/>
      <c r="C11" s="31" t="str">
        <f t="shared" si="0"/>
        <v>小学校教員以外の公務員正規（無期雇用）奈良県費1</v>
      </c>
      <c r="D11" s="20" t="s">
        <v>74</v>
      </c>
      <c r="E11" s="23" t="s">
        <v>224</v>
      </c>
      <c r="F11" s="1" t="s">
        <v>19</v>
      </c>
      <c r="G11" s="20" t="s">
        <v>60</v>
      </c>
      <c r="H11" s="22">
        <v>1</v>
      </c>
      <c r="I11" s="20" t="s">
        <v>138</v>
      </c>
    </row>
    <row r="12" spans="1:9">
      <c r="A12">
        <v>11</v>
      </c>
      <c r="B12" s="24"/>
      <c r="C12" s="31" t="str">
        <f t="shared" si="0"/>
        <v>小学校教員以外の公務員正規（無期雇用）奈良県費以外の公費1</v>
      </c>
      <c r="D12" s="20" t="s">
        <v>74</v>
      </c>
      <c r="E12" s="23" t="s">
        <v>224</v>
      </c>
      <c r="F12" s="1" t="s">
        <v>19</v>
      </c>
      <c r="G12" s="20" t="s">
        <v>228</v>
      </c>
      <c r="H12" s="22">
        <v>1</v>
      </c>
      <c r="I12" s="20" t="s">
        <v>139</v>
      </c>
    </row>
    <row r="13" spans="1:9">
      <c r="A13">
        <v>12</v>
      </c>
      <c r="B13" s="24"/>
      <c r="C13" s="31" t="str">
        <f t="shared" si="0"/>
        <v>小学校教員以外の公務員正規（無期雇用）その他1</v>
      </c>
      <c r="D13" s="20" t="s">
        <v>74</v>
      </c>
      <c r="E13" s="23" t="s">
        <v>224</v>
      </c>
      <c r="F13" s="1" t="s">
        <v>19</v>
      </c>
      <c r="G13" s="20" t="s">
        <v>16</v>
      </c>
      <c r="H13" s="22">
        <v>1</v>
      </c>
      <c r="I13" s="20" t="s">
        <v>139</v>
      </c>
    </row>
    <row r="14" spans="1:9">
      <c r="A14">
        <v>13</v>
      </c>
      <c r="B14" s="24"/>
      <c r="C14" s="31" t="str">
        <f t="shared" si="0"/>
        <v>小学校教員以外の公務員臨時・任期付・会計年度任用職員（有期雇用・常勤）奈良県費0.8</v>
      </c>
      <c r="D14" s="20" t="s">
        <v>74</v>
      </c>
      <c r="E14" s="23" t="s">
        <v>224</v>
      </c>
      <c r="F14" s="1" t="s">
        <v>70</v>
      </c>
      <c r="G14" s="20" t="s">
        <v>60</v>
      </c>
      <c r="H14" s="22">
        <v>0.8</v>
      </c>
      <c r="I14" s="20" t="s">
        <v>140</v>
      </c>
    </row>
    <row r="15" spans="1:9">
      <c r="A15">
        <v>14</v>
      </c>
      <c r="B15" s="24"/>
      <c r="C15" s="31" t="str">
        <f t="shared" si="0"/>
        <v>小学校教員以外の公務員臨時・任期付・会計年度任用職員（有期雇用・常勤）奈良県費以外の公費0.8</v>
      </c>
      <c r="D15" s="20" t="s">
        <v>74</v>
      </c>
      <c r="E15" s="23" t="s">
        <v>224</v>
      </c>
      <c r="F15" s="1" t="s">
        <v>70</v>
      </c>
      <c r="G15" s="20" t="s">
        <v>228</v>
      </c>
      <c r="H15" s="22">
        <v>0.8</v>
      </c>
      <c r="I15" s="20" t="s">
        <v>140</v>
      </c>
    </row>
    <row r="16" spans="1:9">
      <c r="A16">
        <v>15</v>
      </c>
      <c r="B16" s="24"/>
      <c r="C16" s="31" t="str">
        <f t="shared" si="0"/>
        <v>小学校教員以外の公務員臨時・任期付・会計年度任用職員（有期雇用・常勤）その他0.8</v>
      </c>
      <c r="D16" s="20" t="s">
        <v>74</v>
      </c>
      <c r="E16" s="23" t="s">
        <v>224</v>
      </c>
      <c r="F16" s="1" t="s">
        <v>70</v>
      </c>
      <c r="G16" s="20" t="s">
        <v>16</v>
      </c>
      <c r="H16" s="22">
        <v>0.8</v>
      </c>
      <c r="I16" s="20" t="s">
        <v>140</v>
      </c>
    </row>
    <row r="17" spans="1:9">
      <c r="A17">
        <v>16</v>
      </c>
      <c r="B17" s="24"/>
      <c r="C17" s="31" t="str">
        <f t="shared" si="0"/>
        <v>小学校教員以外の公務員会計年度任用職員、非常勤職員奈良県費0.5</v>
      </c>
      <c r="D17" s="20" t="s">
        <v>74</v>
      </c>
      <c r="E17" s="23" t="s">
        <v>224</v>
      </c>
      <c r="F17" s="1" t="s">
        <v>21</v>
      </c>
      <c r="G17" s="20" t="s">
        <v>60</v>
      </c>
      <c r="H17" s="22">
        <v>0.5</v>
      </c>
      <c r="I17" s="20" t="s">
        <v>146</v>
      </c>
    </row>
    <row r="18" spans="1:9">
      <c r="A18">
        <v>17</v>
      </c>
      <c r="B18" s="24"/>
      <c r="C18" s="31" t="str">
        <f t="shared" si="0"/>
        <v>小学校教員以外の公務員会計年度任用職員、非常勤職員奈良県費以外の公費0.5</v>
      </c>
      <c r="D18" s="20" t="s">
        <v>74</v>
      </c>
      <c r="E18" s="23" t="s">
        <v>224</v>
      </c>
      <c r="F18" s="1" t="s">
        <v>21</v>
      </c>
      <c r="G18" s="20" t="s">
        <v>228</v>
      </c>
      <c r="H18" s="22">
        <v>0.5</v>
      </c>
      <c r="I18" s="20" t="s">
        <v>146</v>
      </c>
    </row>
    <row r="19" spans="1:9">
      <c r="A19">
        <v>18</v>
      </c>
      <c r="B19" s="24"/>
      <c r="C19" s="31" t="str">
        <f t="shared" si="0"/>
        <v>小学校教員以外の公務員会計年度任用職員、非常勤職員その他0.5</v>
      </c>
      <c r="D19" s="20" t="s">
        <v>74</v>
      </c>
      <c r="E19" s="23" t="s">
        <v>224</v>
      </c>
      <c r="F19" s="1" t="s">
        <v>21</v>
      </c>
      <c r="G19" s="20" t="s">
        <v>16</v>
      </c>
      <c r="H19" s="22">
        <v>0.5</v>
      </c>
      <c r="I19" s="20" t="s">
        <v>146</v>
      </c>
    </row>
    <row r="20" spans="1:9">
      <c r="A20">
        <v>19</v>
      </c>
      <c r="B20" s="24"/>
      <c r="C20" s="31" t="str">
        <f t="shared" si="0"/>
        <v>小学校民間企業・団体正規（無期雇用）0.8</v>
      </c>
      <c r="D20" s="20" t="s">
        <v>74</v>
      </c>
      <c r="E20" s="23" t="s">
        <v>20</v>
      </c>
      <c r="F20" s="21" t="s">
        <v>18</v>
      </c>
      <c r="G20" s="20"/>
      <c r="H20" s="22">
        <v>0.8</v>
      </c>
      <c r="I20" s="20" t="s">
        <v>149</v>
      </c>
    </row>
    <row r="21" spans="1:9">
      <c r="A21">
        <v>20</v>
      </c>
      <c r="B21" s="24"/>
      <c r="C21" s="31" t="str">
        <f t="shared" si="0"/>
        <v>小学校民間企業・団体契約社員・臨時職員・非常勤等（有期雇用）0.8</v>
      </c>
      <c r="D21" s="20" t="s">
        <v>74</v>
      </c>
      <c r="E21" s="23" t="s">
        <v>20</v>
      </c>
      <c r="F21" s="21" t="s">
        <v>23</v>
      </c>
      <c r="G21" s="20"/>
      <c r="H21" s="22">
        <v>0.8</v>
      </c>
      <c r="I21" s="20" t="s">
        <v>149</v>
      </c>
    </row>
    <row r="22" spans="1:9">
      <c r="A22">
        <v>21</v>
      </c>
      <c r="B22" s="24"/>
      <c r="C22" s="31" t="str">
        <f t="shared" si="0"/>
        <v>小学校民間企業・団体パート・アルバイト0.5</v>
      </c>
      <c r="D22" s="20" t="s">
        <v>74</v>
      </c>
      <c r="E22" s="23" t="s">
        <v>20</v>
      </c>
      <c r="F22" s="21" t="s">
        <v>24</v>
      </c>
      <c r="G22" s="20"/>
      <c r="H22" s="22">
        <v>0.5</v>
      </c>
      <c r="I22" s="20" t="s">
        <v>146</v>
      </c>
    </row>
    <row r="23" spans="1:9">
      <c r="A23">
        <v>22</v>
      </c>
      <c r="B23" s="24"/>
      <c r="C23" s="31" t="str">
        <f t="shared" si="0"/>
        <v>小学校通学正規の修学年数内の期間1</v>
      </c>
      <c r="D23" s="20" t="s">
        <v>74</v>
      </c>
      <c r="E23" s="26" t="s">
        <v>31</v>
      </c>
      <c r="F23" s="21" t="s">
        <v>30</v>
      </c>
      <c r="G23" s="20"/>
      <c r="H23" s="22">
        <v>1</v>
      </c>
      <c r="I23" s="66" t="s">
        <v>147</v>
      </c>
    </row>
    <row r="24" spans="1:9">
      <c r="A24">
        <v>23</v>
      </c>
      <c r="B24" s="24"/>
      <c r="C24" s="31" t="str">
        <f t="shared" si="0"/>
        <v>小学校通学上記以外（留年、留学、休学、科目履修、通信教育等）0.5</v>
      </c>
      <c r="D24" s="20" t="s">
        <v>74</v>
      </c>
      <c r="E24" s="26" t="s">
        <v>31</v>
      </c>
      <c r="F24" s="21" t="s">
        <v>25</v>
      </c>
      <c r="G24" s="20"/>
      <c r="H24" s="22">
        <v>0.5</v>
      </c>
      <c r="I24" s="66" t="s">
        <v>146</v>
      </c>
    </row>
    <row r="25" spans="1:9">
      <c r="A25">
        <v>24</v>
      </c>
      <c r="B25" s="24"/>
      <c r="C25" s="31" t="str">
        <f t="shared" si="0"/>
        <v>小学校その他在家庭（無職）、自営（個人事業・フリーランス等）0.5</v>
      </c>
      <c r="D25" s="20" t="s">
        <v>74</v>
      </c>
      <c r="E25" s="26" t="s">
        <v>16</v>
      </c>
      <c r="F25" s="21" t="s">
        <v>26</v>
      </c>
      <c r="G25" s="20"/>
      <c r="H25" s="22">
        <v>0.5</v>
      </c>
      <c r="I25" s="66" t="s">
        <v>146</v>
      </c>
    </row>
    <row r="26" spans="1:9">
      <c r="A26">
        <v>25</v>
      </c>
      <c r="B26" s="24"/>
      <c r="C26" s="31" t="str">
        <f t="shared" si="0"/>
        <v>中学校国公立・私立教員正規（無期雇用）奈良県費1</v>
      </c>
      <c r="D26" s="20" t="s">
        <v>75</v>
      </c>
      <c r="E26" s="23" t="s">
        <v>33</v>
      </c>
      <c r="F26" s="1" t="s">
        <v>19</v>
      </c>
      <c r="G26" s="20" t="s">
        <v>60</v>
      </c>
      <c r="H26" s="22">
        <v>1</v>
      </c>
      <c r="I26" s="20" t="s">
        <v>138</v>
      </c>
    </row>
    <row r="27" spans="1:9">
      <c r="A27">
        <v>26</v>
      </c>
      <c r="B27" s="24"/>
      <c r="C27" s="31" t="str">
        <f t="shared" si="0"/>
        <v>中学校国公立・私立教員正規（無期雇用）奈良県費以外の公費1</v>
      </c>
      <c r="D27" s="20" t="s">
        <v>75</v>
      </c>
      <c r="E27" s="23" t="s">
        <v>33</v>
      </c>
      <c r="F27" s="1" t="s">
        <v>19</v>
      </c>
      <c r="G27" s="20" t="s">
        <v>228</v>
      </c>
      <c r="H27" s="22">
        <v>1</v>
      </c>
      <c r="I27" s="20" t="s">
        <v>139</v>
      </c>
    </row>
    <row r="28" spans="1:9">
      <c r="A28">
        <v>27</v>
      </c>
      <c r="B28" s="24"/>
      <c r="C28" s="31" t="str">
        <f t="shared" si="0"/>
        <v>中学校国公立・私立教員正規（無期雇用）その他1</v>
      </c>
      <c r="D28" s="20" t="s">
        <v>75</v>
      </c>
      <c r="E28" s="23" t="s">
        <v>33</v>
      </c>
      <c r="F28" s="1" t="s">
        <v>19</v>
      </c>
      <c r="G28" s="20" t="s">
        <v>16</v>
      </c>
      <c r="H28" s="22">
        <v>1</v>
      </c>
      <c r="I28" s="20" t="s">
        <v>148</v>
      </c>
    </row>
    <row r="29" spans="1:9">
      <c r="A29">
        <v>28</v>
      </c>
      <c r="B29" s="24"/>
      <c r="C29" s="31" t="str">
        <f t="shared" si="0"/>
        <v>中学校国公立・私立教員臨時・任期付等（有期雇用・常勤）奈良県費1</v>
      </c>
      <c r="D29" s="20" t="s">
        <v>75</v>
      </c>
      <c r="E29" s="23" t="s">
        <v>33</v>
      </c>
      <c r="F29" s="1" t="s">
        <v>22</v>
      </c>
      <c r="G29" s="20" t="s">
        <v>60</v>
      </c>
      <c r="H29" s="22">
        <v>1</v>
      </c>
      <c r="I29" s="20" t="s">
        <v>138</v>
      </c>
    </row>
    <row r="30" spans="1:9">
      <c r="A30">
        <v>29</v>
      </c>
      <c r="B30" s="24"/>
      <c r="C30" s="31" t="str">
        <f t="shared" si="0"/>
        <v>中学校国公立・私立教員臨時・任期付等（有期雇用・常勤）奈良県費以外の公費1</v>
      </c>
      <c r="D30" s="20" t="s">
        <v>75</v>
      </c>
      <c r="E30" s="23" t="s">
        <v>33</v>
      </c>
      <c r="F30" s="1" t="s">
        <v>22</v>
      </c>
      <c r="G30" s="20" t="s">
        <v>228</v>
      </c>
      <c r="H30" s="22">
        <v>1</v>
      </c>
      <c r="I30" s="20" t="s">
        <v>139</v>
      </c>
    </row>
    <row r="31" spans="1:9">
      <c r="A31">
        <v>30</v>
      </c>
      <c r="B31" s="24"/>
      <c r="C31" s="31" t="str">
        <f t="shared" si="0"/>
        <v>中学校国公立・私立教員臨時・任期付等（有期雇用・常勤）その他1</v>
      </c>
      <c r="D31" s="20" t="s">
        <v>75</v>
      </c>
      <c r="E31" s="23" t="s">
        <v>33</v>
      </c>
      <c r="F31" s="1" t="s">
        <v>22</v>
      </c>
      <c r="G31" s="20" t="s">
        <v>16</v>
      </c>
      <c r="H31" s="22">
        <v>1</v>
      </c>
      <c r="I31" s="20" t="s">
        <v>148</v>
      </c>
    </row>
    <row r="32" spans="1:9">
      <c r="A32">
        <v>31</v>
      </c>
      <c r="B32" s="24"/>
      <c r="C32" s="31" t="str">
        <f t="shared" si="0"/>
        <v>中学校国公立・私立教員非常勤奈良県費0.8</v>
      </c>
      <c r="D32" s="20" t="s">
        <v>75</v>
      </c>
      <c r="E32" s="23" t="s">
        <v>33</v>
      </c>
      <c r="F32" s="1" t="s">
        <v>17</v>
      </c>
      <c r="G32" s="20" t="s">
        <v>60</v>
      </c>
      <c r="H32" s="22">
        <v>0.8</v>
      </c>
      <c r="I32" s="20" t="s">
        <v>140</v>
      </c>
    </row>
    <row r="33" spans="1:9">
      <c r="A33">
        <v>32</v>
      </c>
      <c r="B33" s="24"/>
      <c r="C33" s="31" t="str">
        <f t="shared" si="0"/>
        <v>中学校国公立・私立教員非常勤奈良県費以外の公費0.8</v>
      </c>
      <c r="D33" s="20" t="s">
        <v>75</v>
      </c>
      <c r="E33" s="23" t="s">
        <v>33</v>
      </c>
      <c r="F33" s="1" t="s">
        <v>17</v>
      </c>
      <c r="G33" s="20" t="s">
        <v>228</v>
      </c>
      <c r="H33" s="22">
        <v>0.8</v>
      </c>
      <c r="I33" s="20" t="s">
        <v>140</v>
      </c>
    </row>
    <row r="34" spans="1:9">
      <c r="A34">
        <v>33</v>
      </c>
      <c r="B34" s="24"/>
      <c r="C34" s="31" t="str">
        <f t="shared" si="0"/>
        <v>中学校国公立・私立教員非常勤その他0.8</v>
      </c>
      <c r="D34" s="20" t="s">
        <v>75</v>
      </c>
      <c r="E34" s="23" t="s">
        <v>33</v>
      </c>
      <c r="F34" s="1" t="s">
        <v>17</v>
      </c>
      <c r="G34" s="20" t="s">
        <v>16</v>
      </c>
      <c r="H34" s="22">
        <v>0.8</v>
      </c>
      <c r="I34" s="20" t="s">
        <v>149</v>
      </c>
    </row>
    <row r="35" spans="1:9">
      <c r="A35">
        <v>34</v>
      </c>
      <c r="B35" s="24"/>
      <c r="C35" s="31" t="str">
        <f t="shared" si="0"/>
        <v>中学校教員以外の公務員正規（無期雇用）奈良県費1</v>
      </c>
      <c r="D35" s="20" t="s">
        <v>75</v>
      </c>
      <c r="E35" s="23" t="s">
        <v>224</v>
      </c>
      <c r="F35" s="1" t="s">
        <v>19</v>
      </c>
      <c r="G35" s="20" t="s">
        <v>60</v>
      </c>
      <c r="H35" s="22">
        <v>1</v>
      </c>
      <c r="I35" s="20" t="s">
        <v>138</v>
      </c>
    </row>
    <row r="36" spans="1:9">
      <c r="A36">
        <v>35</v>
      </c>
      <c r="B36" s="24"/>
      <c r="C36" s="31" t="str">
        <f t="shared" si="0"/>
        <v>中学校教員以外の公務員正規（無期雇用）奈良県費以外の公費1</v>
      </c>
      <c r="D36" s="20" t="s">
        <v>75</v>
      </c>
      <c r="E36" s="23" t="s">
        <v>224</v>
      </c>
      <c r="F36" s="1" t="s">
        <v>19</v>
      </c>
      <c r="G36" s="20" t="s">
        <v>228</v>
      </c>
      <c r="H36" s="22">
        <v>1</v>
      </c>
      <c r="I36" s="20" t="s">
        <v>139</v>
      </c>
    </row>
    <row r="37" spans="1:9">
      <c r="A37">
        <v>36</v>
      </c>
      <c r="B37" s="24"/>
      <c r="C37" s="31" t="str">
        <f t="shared" si="0"/>
        <v>中学校教員以外の公務員正規（無期雇用）その他1</v>
      </c>
      <c r="D37" s="20" t="s">
        <v>75</v>
      </c>
      <c r="E37" s="23" t="s">
        <v>224</v>
      </c>
      <c r="F37" s="1" t="s">
        <v>19</v>
      </c>
      <c r="G37" s="20" t="s">
        <v>16</v>
      </c>
      <c r="H37" s="22">
        <v>1</v>
      </c>
      <c r="I37" s="20" t="s">
        <v>139</v>
      </c>
    </row>
    <row r="38" spans="1:9">
      <c r="A38">
        <v>37</v>
      </c>
      <c r="B38" s="24"/>
      <c r="C38" s="31" t="str">
        <f t="shared" si="0"/>
        <v>中学校教員以外の公務員臨時・任期付・会計年度任用職員（有期雇用・常勤）奈良県費0.8</v>
      </c>
      <c r="D38" s="20" t="s">
        <v>75</v>
      </c>
      <c r="E38" s="23" t="s">
        <v>224</v>
      </c>
      <c r="F38" s="1" t="s">
        <v>70</v>
      </c>
      <c r="G38" s="20" t="s">
        <v>60</v>
      </c>
      <c r="H38" s="22">
        <v>0.8</v>
      </c>
      <c r="I38" s="20" t="s">
        <v>140</v>
      </c>
    </row>
    <row r="39" spans="1:9">
      <c r="A39">
        <v>38</v>
      </c>
      <c r="B39" s="24"/>
      <c r="C39" s="31" t="str">
        <f t="shared" si="0"/>
        <v>中学校教員以外の公務員臨時・任期付・会計年度任用職員（有期雇用・常勤）奈良県費以外の公費0.8</v>
      </c>
      <c r="D39" s="20" t="s">
        <v>75</v>
      </c>
      <c r="E39" s="23" t="s">
        <v>224</v>
      </c>
      <c r="F39" s="1" t="s">
        <v>70</v>
      </c>
      <c r="G39" s="20" t="s">
        <v>228</v>
      </c>
      <c r="H39" s="22">
        <v>0.8</v>
      </c>
      <c r="I39" s="20" t="s">
        <v>140</v>
      </c>
    </row>
    <row r="40" spans="1:9">
      <c r="A40">
        <v>39</v>
      </c>
      <c r="B40" s="24"/>
      <c r="C40" s="31" t="str">
        <f t="shared" si="0"/>
        <v>中学校教員以外の公務員臨時・任期付・会計年度任用職員（有期雇用・常勤）その他0.8</v>
      </c>
      <c r="D40" s="20" t="s">
        <v>75</v>
      </c>
      <c r="E40" s="23" t="s">
        <v>224</v>
      </c>
      <c r="F40" s="1" t="s">
        <v>70</v>
      </c>
      <c r="G40" s="20" t="s">
        <v>16</v>
      </c>
      <c r="H40" s="22">
        <v>0.8</v>
      </c>
      <c r="I40" s="20" t="s">
        <v>140</v>
      </c>
    </row>
    <row r="41" spans="1:9">
      <c r="A41">
        <v>40</v>
      </c>
      <c r="B41" s="24"/>
      <c r="C41" s="31" t="str">
        <f t="shared" si="0"/>
        <v>中学校教員以外の公務員会計年度任用職員、非常勤職員奈良県費0.5</v>
      </c>
      <c r="D41" s="20" t="s">
        <v>75</v>
      </c>
      <c r="E41" s="23" t="s">
        <v>224</v>
      </c>
      <c r="F41" s="1" t="s">
        <v>21</v>
      </c>
      <c r="G41" s="20" t="s">
        <v>60</v>
      </c>
      <c r="H41" s="22">
        <v>0.5</v>
      </c>
      <c r="I41" s="20" t="s">
        <v>146</v>
      </c>
    </row>
    <row r="42" spans="1:9">
      <c r="A42">
        <v>41</v>
      </c>
      <c r="B42" s="24"/>
      <c r="C42" s="31" t="str">
        <f t="shared" si="0"/>
        <v>中学校教員以外の公務員会計年度任用職員、非常勤職員奈良県費以外の公費0.5</v>
      </c>
      <c r="D42" s="20" t="s">
        <v>75</v>
      </c>
      <c r="E42" s="23" t="s">
        <v>224</v>
      </c>
      <c r="F42" s="1" t="s">
        <v>21</v>
      </c>
      <c r="G42" s="20" t="s">
        <v>228</v>
      </c>
      <c r="H42" s="22">
        <v>0.5</v>
      </c>
      <c r="I42" s="20" t="s">
        <v>146</v>
      </c>
    </row>
    <row r="43" spans="1:9">
      <c r="A43">
        <v>42</v>
      </c>
      <c r="B43" s="24"/>
      <c r="C43" s="31" t="str">
        <f t="shared" si="0"/>
        <v>中学校教員以外の公務員会計年度任用職員、非常勤職員その他0.5</v>
      </c>
      <c r="D43" s="20" t="s">
        <v>75</v>
      </c>
      <c r="E43" s="23" t="s">
        <v>224</v>
      </c>
      <c r="F43" s="1" t="s">
        <v>21</v>
      </c>
      <c r="G43" s="20" t="s">
        <v>16</v>
      </c>
      <c r="H43" s="22">
        <v>0.5</v>
      </c>
      <c r="I43" s="20" t="s">
        <v>146</v>
      </c>
    </row>
    <row r="44" spans="1:9">
      <c r="A44">
        <v>43</v>
      </c>
      <c r="B44" s="24"/>
      <c r="C44" s="31" t="str">
        <f t="shared" si="0"/>
        <v>中学校民間企業・団体正規（無期雇用）0.8</v>
      </c>
      <c r="D44" s="20" t="s">
        <v>75</v>
      </c>
      <c r="E44" s="23" t="s">
        <v>20</v>
      </c>
      <c r="F44" s="21" t="s">
        <v>18</v>
      </c>
      <c r="G44" s="20"/>
      <c r="H44" s="22">
        <v>0.8</v>
      </c>
      <c r="I44" s="20" t="s">
        <v>149</v>
      </c>
    </row>
    <row r="45" spans="1:9">
      <c r="A45">
        <v>44</v>
      </c>
      <c r="B45" s="24"/>
      <c r="C45" s="31" t="str">
        <f t="shared" si="0"/>
        <v>中学校民間企業・団体契約社員・臨時職員・非常勤等（有期雇用）0.8</v>
      </c>
      <c r="D45" s="20" t="s">
        <v>75</v>
      </c>
      <c r="E45" s="23" t="s">
        <v>20</v>
      </c>
      <c r="F45" s="21" t="s">
        <v>23</v>
      </c>
      <c r="G45" s="20"/>
      <c r="H45" s="22">
        <v>0.8</v>
      </c>
      <c r="I45" s="20" t="s">
        <v>149</v>
      </c>
    </row>
    <row r="46" spans="1:9">
      <c r="A46">
        <v>45</v>
      </c>
      <c r="B46" s="24"/>
      <c r="C46" s="31" t="str">
        <f t="shared" si="0"/>
        <v>中学校民間企業・団体パート・アルバイト0.5</v>
      </c>
      <c r="D46" s="20" t="s">
        <v>75</v>
      </c>
      <c r="E46" s="23" t="s">
        <v>20</v>
      </c>
      <c r="F46" s="21" t="s">
        <v>24</v>
      </c>
      <c r="G46" s="20"/>
      <c r="H46" s="22">
        <v>0.5</v>
      </c>
      <c r="I46" s="20" t="s">
        <v>146</v>
      </c>
    </row>
    <row r="47" spans="1:9">
      <c r="A47">
        <v>46</v>
      </c>
      <c r="B47" s="24"/>
      <c r="C47" s="31" t="str">
        <f t="shared" si="0"/>
        <v>中学校通学正規の修学年数内の期間1</v>
      </c>
      <c r="D47" s="20" t="s">
        <v>75</v>
      </c>
      <c r="E47" s="26" t="s">
        <v>31</v>
      </c>
      <c r="F47" s="21" t="s">
        <v>30</v>
      </c>
      <c r="G47" s="20"/>
      <c r="H47" s="22">
        <v>1</v>
      </c>
      <c r="I47" s="20" t="s">
        <v>147</v>
      </c>
    </row>
    <row r="48" spans="1:9">
      <c r="A48">
        <v>47</v>
      </c>
      <c r="B48" s="24"/>
      <c r="C48" s="31" t="str">
        <f t="shared" si="0"/>
        <v>中学校通学上記以外（留年、留学、休学、科目履修、通信教育等）0.5</v>
      </c>
      <c r="D48" s="20" t="s">
        <v>75</v>
      </c>
      <c r="E48" s="26" t="s">
        <v>31</v>
      </c>
      <c r="F48" s="21" t="s">
        <v>25</v>
      </c>
      <c r="G48" s="20"/>
      <c r="H48" s="22">
        <v>0.5</v>
      </c>
      <c r="I48" s="20" t="s">
        <v>146</v>
      </c>
    </row>
    <row r="49" spans="1:9">
      <c r="A49">
        <v>48</v>
      </c>
      <c r="B49" s="24"/>
      <c r="C49" s="31" t="str">
        <f t="shared" si="0"/>
        <v>中学校その他在家庭（無職）、自営（個人事業・フリーランス等）0.5</v>
      </c>
      <c r="D49" s="20" t="s">
        <v>75</v>
      </c>
      <c r="E49" s="26" t="s">
        <v>16</v>
      </c>
      <c r="F49" s="21" t="s">
        <v>26</v>
      </c>
      <c r="G49" s="20"/>
      <c r="H49" s="22">
        <v>0.5</v>
      </c>
      <c r="I49" s="20" t="s">
        <v>146</v>
      </c>
    </row>
    <row r="50" spans="1:9">
      <c r="A50">
        <v>49</v>
      </c>
      <c r="B50" s="24"/>
      <c r="C50" s="31" t="str">
        <f t="shared" si="0"/>
        <v>高等学校国公立・私立教員正規（無期雇用）奈良県費1</v>
      </c>
      <c r="D50" s="20" t="s">
        <v>76</v>
      </c>
      <c r="E50" s="23" t="s">
        <v>33</v>
      </c>
      <c r="F50" s="1" t="s">
        <v>19</v>
      </c>
      <c r="G50" s="20" t="s">
        <v>60</v>
      </c>
      <c r="H50" s="22">
        <v>1</v>
      </c>
      <c r="I50" s="20" t="s">
        <v>138</v>
      </c>
    </row>
    <row r="51" spans="1:9">
      <c r="A51">
        <v>50</v>
      </c>
      <c r="B51" s="24"/>
      <c r="C51" s="31" t="str">
        <f t="shared" si="0"/>
        <v>高等学校国公立・私立教員正規（無期雇用）奈良県費以外の公費1</v>
      </c>
      <c r="D51" s="20" t="s">
        <v>76</v>
      </c>
      <c r="E51" s="23" t="s">
        <v>33</v>
      </c>
      <c r="F51" s="1" t="s">
        <v>19</v>
      </c>
      <c r="G51" s="20" t="s">
        <v>228</v>
      </c>
      <c r="H51" s="22">
        <v>1</v>
      </c>
      <c r="I51" s="20" t="s">
        <v>139</v>
      </c>
    </row>
    <row r="52" spans="1:9">
      <c r="A52">
        <v>51</v>
      </c>
      <c r="B52" s="24"/>
      <c r="C52" s="31" t="str">
        <f t="shared" si="0"/>
        <v>高等学校国公立・私立教員正規（無期雇用）その他1</v>
      </c>
      <c r="D52" s="20" t="s">
        <v>76</v>
      </c>
      <c r="E52" s="23" t="s">
        <v>33</v>
      </c>
      <c r="F52" s="1" t="s">
        <v>19</v>
      </c>
      <c r="G52" s="20" t="s">
        <v>16</v>
      </c>
      <c r="H52" s="22">
        <v>1</v>
      </c>
      <c r="I52" s="20" t="s">
        <v>148</v>
      </c>
    </row>
    <row r="53" spans="1:9">
      <c r="A53">
        <v>52</v>
      </c>
      <c r="B53" s="24"/>
      <c r="C53" s="31" t="str">
        <f t="shared" si="0"/>
        <v>高等学校国公立・私立教員臨時・任期付等（有期雇用・常勤）奈良県費1</v>
      </c>
      <c r="D53" s="20" t="s">
        <v>76</v>
      </c>
      <c r="E53" s="23" t="s">
        <v>33</v>
      </c>
      <c r="F53" s="1" t="s">
        <v>22</v>
      </c>
      <c r="G53" s="20" t="s">
        <v>60</v>
      </c>
      <c r="H53" s="22">
        <v>1</v>
      </c>
      <c r="I53" s="20" t="s">
        <v>138</v>
      </c>
    </row>
    <row r="54" spans="1:9">
      <c r="A54">
        <v>53</v>
      </c>
      <c r="B54" s="24"/>
      <c r="C54" s="31" t="str">
        <f t="shared" ref="C54:C104" si="1">D54&amp;E54&amp;F54&amp;G54&amp;H54</f>
        <v>高等学校国公立・私立教員臨時・任期付等（有期雇用・常勤）奈良県費以外の公費1</v>
      </c>
      <c r="D54" s="20" t="s">
        <v>76</v>
      </c>
      <c r="E54" s="23" t="s">
        <v>33</v>
      </c>
      <c r="F54" s="1" t="s">
        <v>22</v>
      </c>
      <c r="G54" s="20" t="s">
        <v>228</v>
      </c>
      <c r="H54" s="22">
        <v>1</v>
      </c>
      <c r="I54" s="20" t="s">
        <v>139</v>
      </c>
    </row>
    <row r="55" spans="1:9">
      <c r="A55">
        <v>54</v>
      </c>
      <c r="B55" s="24"/>
      <c r="C55" s="31" t="str">
        <f t="shared" si="1"/>
        <v>高等学校国公立・私立教員臨時・任期付等（有期雇用・常勤）その他1</v>
      </c>
      <c r="D55" s="20" t="s">
        <v>76</v>
      </c>
      <c r="E55" s="23" t="s">
        <v>33</v>
      </c>
      <c r="F55" s="1" t="s">
        <v>22</v>
      </c>
      <c r="G55" s="20" t="s">
        <v>16</v>
      </c>
      <c r="H55" s="22">
        <v>1</v>
      </c>
      <c r="I55" s="20" t="s">
        <v>148</v>
      </c>
    </row>
    <row r="56" spans="1:9">
      <c r="A56">
        <v>55</v>
      </c>
      <c r="B56" s="24"/>
      <c r="C56" s="31" t="str">
        <f t="shared" si="1"/>
        <v>高等学校国公立・私立教員非常勤奈良県費0.8</v>
      </c>
      <c r="D56" s="20" t="s">
        <v>76</v>
      </c>
      <c r="E56" s="23" t="s">
        <v>33</v>
      </c>
      <c r="F56" s="1" t="s">
        <v>17</v>
      </c>
      <c r="G56" s="20" t="s">
        <v>60</v>
      </c>
      <c r="H56" s="22">
        <v>0.8</v>
      </c>
      <c r="I56" s="20" t="s">
        <v>140</v>
      </c>
    </row>
    <row r="57" spans="1:9">
      <c r="A57">
        <v>56</v>
      </c>
      <c r="B57" s="24"/>
      <c r="C57" s="31" t="str">
        <f t="shared" si="1"/>
        <v>高等学校国公立・私立教員非常勤奈良県費以外の公費0.8</v>
      </c>
      <c r="D57" s="20" t="s">
        <v>76</v>
      </c>
      <c r="E57" s="23" t="s">
        <v>33</v>
      </c>
      <c r="F57" s="1" t="s">
        <v>17</v>
      </c>
      <c r="G57" s="20" t="s">
        <v>228</v>
      </c>
      <c r="H57" s="22">
        <v>0.8</v>
      </c>
      <c r="I57" s="20" t="s">
        <v>140</v>
      </c>
    </row>
    <row r="58" spans="1:9">
      <c r="A58">
        <v>57</v>
      </c>
      <c r="B58" s="24"/>
      <c r="C58" s="31" t="str">
        <f t="shared" si="1"/>
        <v>高等学校国公立・私立教員非常勤その他0.8</v>
      </c>
      <c r="D58" s="20" t="s">
        <v>76</v>
      </c>
      <c r="E58" s="23" t="s">
        <v>33</v>
      </c>
      <c r="F58" s="1" t="s">
        <v>17</v>
      </c>
      <c r="G58" s="20" t="s">
        <v>16</v>
      </c>
      <c r="H58" s="22">
        <v>0.8</v>
      </c>
      <c r="I58" s="20" t="s">
        <v>149</v>
      </c>
    </row>
    <row r="59" spans="1:9">
      <c r="A59">
        <v>58</v>
      </c>
      <c r="B59" s="24"/>
      <c r="C59" s="31" t="str">
        <f t="shared" si="1"/>
        <v>高等学校教員以外の公務員正規（無期雇用）奈良県費1</v>
      </c>
      <c r="D59" s="20" t="s">
        <v>76</v>
      </c>
      <c r="E59" s="23" t="s">
        <v>224</v>
      </c>
      <c r="F59" s="1" t="s">
        <v>19</v>
      </c>
      <c r="G59" s="20" t="s">
        <v>60</v>
      </c>
      <c r="H59" s="22">
        <v>1</v>
      </c>
      <c r="I59" s="20" t="s">
        <v>138</v>
      </c>
    </row>
    <row r="60" spans="1:9">
      <c r="A60">
        <v>59</v>
      </c>
      <c r="B60" s="24"/>
      <c r="C60" s="31" t="str">
        <f t="shared" si="1"/>
        <v>高等学校教員以外の公務員正規（無期雇用）奈良県費以外の公費1</v>
      </c>
      <c r="D60" s="20" t="s">
        <v>76</v>
      </c>
      <c r="E60" s="23" t="s">
        <v>224</v>
      </c>
      <c r="F60" s="1" t="s">
        <v>19</v>
      </c>
      <c r="G60" s="20" t="s">
        <v>228</v>
      </c>
      <c r="H60" s="22">
        <v>1</v>
      </c>
      <c r="I60" s="20" t="s">
        <v>139</v>
      </c>
    </row>
    <row r="61" spans="1:9">
      <c r="A61">
        <v>60</v>
      </c>
      <c r="B61" s="24"/>
      <c r="C61" s="31" t="str">
        <f t="shared" si="1"/>
        <v>高等学校教員以外の公務員正規（無期雇用）その他1</v>
      </c>
      <c r="D61" s="20" t="s">
        <v>76</v>
      </c>
      <c r="E61" s="23" t="s">
        <v>224</v>
      </c>
      <c r="F61" s="1" t="s">
        <v>19</v>
      </c>
      <c r="G61" s="20" t="s">
        <v>16</v>
      </c>
      <c r="H61" s="22">
        <v>1</v>
      </c>
      <c r="I61" s="20" t="s">
        <v>139</v>
      </c>
    </row>
    <row r="62" spans="1:9">
      <c r="A62">
        <v>61</v>
      </c>
      <c r="B62" s="24"/>
      <c r="C62" s="31" t="str">
        <f t="shared" si="1"/>
        <v>高等学校教員以外の公務員臨時・任期付・会計年度任用職員（有期雇用・常勤）奈良県費0.8</v>
      </c>
      <c r="D62" s="20" t="s">
        <v>76</v>
      </c>
      <c r="E62" s="23" t="s">
        <v>224</v>
      </c>
      <c r="F62" s="1" t="s">
        <v>70</v>
      </c>
      <c r="G62" s="20" t="s">
        <v>60</v>
      </c>
      <c r="H62" s="22">
        <v>0.8</v>
      </c>
      <c r="I62" s="20" t="s">
        <v>140</v>
      </c>
    </row>
    <row r="63" spans="1:9">
      <c r="A63">
        <v>62</v>
      </c>
      <c r="B63" s="24"/>
      <c r="C63" s="31" t="str">
        <f t="shared" si="1"/>
        <v>高等学校教員以外の公務員臨時・任期付・会計年度任用職員（有期雇用・常勤）奈良県費以外の公費0.8</v>
      </c>
      <c r="D63" s="20" t="s">
        <v>76</v>
      </c>
      <c r="E63" s="23" t="s">
        <v>224</v>
      </c>
      <c r="F63" s="1" t="s">
        <v>70</v>
      </c>
      <c r="G63" s="20" t="s">
        <v>228</v>
      </c>
      <c r="H63" s="22">
        <v>0.8</v>
      </c>
      <c r="I63" s="20" t="s">
        <v>140</v>
      </c>
    </row>
    <row r="64" spans="1:9">
      <c r="A64">
        <v>63</v>
      </c>
      <c r="B64" s="24"/>
      <c r="C64" s="31" t="str">
        <f t="shared" si="1"/>
        <v>高等学校教員以外の公務員臨時・任期付・会計年度任用職員（有期雇用・常勤）その他0.8</v>
      </c>
      <c r="D64" s="20" t="s">
        <v>76</v>
      </c>
      <c r="E64" s="23" t="s">
        <v>224</v>
      </c>
      <c r="F64" s="1" t="s">
        <v>70</v>
      </c>
      <c r="G64" s="20" t="s">
        <v>16</v>
      </c>
      <c r="H64" s="22">
        <v>0.8</v>
      </c>
      <c r="I64" s="20" t="s">
        <v>140</v>
      </c>
    </row>
    <row r="65" spans="1:9">
      <c r="A65">
        <v>64</v>
      </c>
      <c r="B65" s="24"/>
      <c r="C65" s="31" t="str">
        <f t="shared" si="1"/>
        <v>高等学校教員以外の公務員会計年度任用職員、非常勤職員奈良県費0.5</v>
      </c>
      <c r="D65" s="20" t="s">
        <v>76</v>
      </c>
      <c r="E65" s="23" t="s">
        <v>224</v>
      </c>
      <c r="F65" s="1" t="s">
        <v>21</v>
      </c>
      <c r="G65" s="20" t="s">
        <v>60</v>
      </c>
      <c r="H65" s="22">
        <v>0.5</v>
      </c>
      <c r="I65" s="20" t="s">
        <v>146</v>
      </c>
    </row>
    <row r="66" spans="1:9">
      <c r="A66">
        <v>65</v>
      </c>
      <c r="B66" s="24"/>
      <c r="C66" s="31" t="str">
        <f t="shared" si="1"/>
        <v>高等学校教員以外の公務員会計年度任用職員、非常勤職員奈良県費以外の公費0.5</v>
      </c>
      <c r="D66" s="20" t="s">
        <v>76</v>
      </c>
      <c r="E66" s="23" t="s">
        <v>224</v>
      </c>
      <c r="F66" s="1" t="s">
        <v>21</v>
      </c>
      <c r="G66" s="20" t="s">
        <v>228</v>
      </c>
      <c r="H66" s="22">
        <v>0.5</v>
      </c>
      <c r="I66" s="20" t="s">
        <v>146</v>
      </c>
    </row>
    <row r="67" spans="1:9">
      <c r="A67">
        <v>66</v>
      </c>
      <c r="B67" s="24"/>
      <c r="C67" s="31" t="str">
        <f t="shared" si="1"/>
        <v>高等学校教員以外の公務員会計年度任用職員、非常勤職員その他0.5</v>
      </c>
      <c r="D67" s="20" t="s">
        <v>76</v>
      </c>
      <c r="E67" s="23" t="s">
        <v>224</v>
      </c>
      <c r="F67" s="1" t="s">
        <v>21</v>
      </c>
      <c r="G67" s="20" t="s">
        <v>16</v>
      </c>
      <c r="H67" s="22">
        <v>0.5</v>
      </c>
      <c r="I67" s="20" t="s">
        <v>146</v>
      </c>
    </row>
    <row r="68" spans="1:9">
      <c r="A68">
        <v>67</v>
      </c>
      <c r="B68" s="24"/>
      <c r="C68" s="31" t="str">
        <f t="shared" si="1"/>
        <v>高等学校民間企業・団体正規（無期雇用）0.8</v>
      </c>
      <c r="D68" s="20" t="s">
        <v>76</v>
      </c>
      <c r="E68" s="23" t="s">
        <v>20</v>
      </c>
      <c r="F68" s="21" t="s">
        <v>18</v>
      </c>
      <c r="G68" s="20"/>
      <c r="H68" s="22">
        <v>0.8</v>
      </c>
      <c r="I68" s="20" t="s">
        <v>149</v>
      </c>
    </row>
    <row r="69" spans="1:9">
      <c r="A69">
        <v>68</v>
      </c>
      <c r="B69" s="24"/>
      <c r="C69" s="31" t="str">
        <f t="shared" si="1"/>
        <v>高等学校民間企業・団体契約社員・臨時職員・非常勤等（有期雇用）0.8</v>
      </c>
      <c r="D69" s="20" t="s">
        <v>76</v>
      </c>
      <c r="E69" s="23" t="s">
        <v>20</v>
      </c>
      <c r="F69" s="21" t="s">
        <v>23</v>
      </c>
      <c r="G69" s="20"/>
      <c r="H69" s="22">
        <v>0.8</v>
      </c>
      <c r="I69" s="20" t="s">
        <v>149</v>
      </c>
    </row>
    <row r="70" spans="1:9">
      <c r="A70">
        <v>69</v>
      </c>
      <c r="B70" s="24"/>
      <c r="C70" s="31" t="str">
        <f t="shared" si="1"/>
        <v>高等学校民間企業・団体パート・アルバイト0.5</v>
      </c>
      <c r="D70" s="20" t="s">
        <v>76</v>
      </c>
      <c r="E70" s="23" t="s">
        <v>20</v>
      </c>
      <c r="F70" s="21" t="s">
        <v>24</v>
      </c>
      <c r="G70" s="20"/>
      <c r="H70" s="22">
        <v>0.5</v>
      </c>
      <c r="I70" s="20" t="s">
        <v>146</v>
      </c>
    </row>
    <row r="71" spans="1:9">
      <c r="A71">
        <v>70</v>
      </c>
      <c r="B71" s="24"/>
      <c r="C71" s="31" t="str">
        <f t="shared" si="1"/>
        <v>高等学校通学正規の修学年数内の期間1</v>
      </c>
      <c r="D71" s="20" t="s">
        <v>76</v>
      </c>
      <c r="E71" s="26" t="s">
        <v>31</v>
      </c>
      <c r="F71" s="21" t="s">
        <v>30</v>
      </c>
      <c r="G71" s="20"/>
      <c r="H71" s="22">
        <v>1</v>
      </c>
      <c r="I71" s="20" t="s">
        <v>147</v>
      </c>
    </row>
    <row r="72" spans="1:9">
      <c r="A72">
        <v>71</v>
      </c>
      <c r="B72" s="24"/>
      <c r="C72" s="31" t="str">
        <f t="shared" si="1"/>
        <v>高等学校通学上記以外（留年、留学、休学、科目履修、通信教育等）0.5</v>
      </c>
      <c r="D72" s="20" t="s">
        <v>76</v>
      </c>
      <c r="E72" s="26" t="s">
        <v>31</v>
      </c>
      <c r="F72" s="21" t="s">
        <v>25</v>
      </c>
      <c r="G72" s="20"/>
      <c r="H72" s="22">
        <v>0.5</v>
      </c>
      <c r="I72" s="20" t="s">
        <v>146</v>
      </c>
    </row>
    <row r="73" spans="1:9">
      <c r="A73">
        <v>72</v>
      </c>
      <c r="B73" s="24"/>
      <c r="C73" s="31" t="str">
        <f t="shared" si="1"/>
        <v>高等学校その他在家庭（無職）、自営（個人事業・フリーランス等）0.5</v>
      </c>
      <c r="D73" s="20" t="s">
        <v>76</v>
      </c>
      <c r="E73" s="26" t="s">
        <v>16</v>
      </c>
      <c r="F73" s="21" t="s">
        <v>26</v>
      </c>
      <c r="G73" s="20"/>
      <c r="H73" s="22">
        <v>0.5</v>
      </c>
      <c r="I73" s="20" t="s">
        <v>146</v>
      </c>
    </row>
    <row r="74" spans="1:9">
      <c r="A74">
        <v>73</v>
      </c>
      <c r="B74" s="24"/>
      <c r="C74" s="31" t="str">
        <f t="shared" si="1"/>
        <v>特別支援学校国公立・私立教員正規（無期雇用）奈良県費1</v>
      </c>
      <c r="D74" s="20" t="s">
        <v>77</v>
      </c>
      <c r="E74" s="23" t="s">
        <v>33</v>
      </c>
      <c r="F74" s="1" t="s">
        <v>19</v>
      </c>
      <c r="G74" s="20" t="s">
        <v>60</v>
      </c>
      <c r="H74" s="22">
        <v>1</v>
      </c>
      <c r="I74" s="20" t="s">
        <v>138</v>
      </c>
    </row>
    <row r="75" spans="1:9">
      <c r="A75">
        <v>74</v>
      </c>
      <c r="B75" s="24"/>
      <c r="C75" s="31" t="str">
        <f t="shared" si="1"/>
        <v>特別支援学校国公立・私立教員正規（無期雇用）奈良県費以外の公費1</v>
      </c>
      <c r="D75" s="20" t="s">
        <v>77</v>
      </c>
      <c r="E75" s="23" t="s">
        <v>33</v>
      </c>
      <c r="F75" s="1" t="s">
        <v>19</v>
      </c>
      <c r="G75" s="20" t="s">
        <v>228</v>
      </c>
      <c r="H75" s="22">
        <v>1</v>
      </c>
      <c r="I75" s="20" t="s">
        <v>139</v>
      </c>
    </row>
    <row r="76" spans="1:9">
      <c r="A76">
        <v>75</v>
      </c>
      <c r="B76" s="24"/>
      <c r="C76" s="31" t="str">
        <f t="shared" si="1"/>
        <v>特別支援学校国公立・私立教員正規（無期雇用）その他1</v>
      </c>
      <c r="D76" s="20" t="s">
        <v>77</v>
      </c>
      <c r="E76" s="23" t="s">
        <v>33</v>
      </c>
      <c r="F76" s="1" t="s">
        <v>19</v>
      </c>
      <c r="G76" s="20" t="s">
        <v>16</v>
      </c>
      <c r="H76" s="22">
        <v>1</v>
      </c>
      <c r="I76" s="20" t="s">
        <v>148</v>
      </c>
    </row>
    <row r="77" spans="1:9">
      <c r="A77">
        <v>76</v>
      </c>
      <c r="B77" s="24"/>
      <c r="C77" s="31" t="str">
        <f t="shared" si="1"/>
        <v>特別支援学校国公立・私立教員臨時・任期付等（有期雇用・常勤）奈良県費1</v>
      </c>
      <c r="D77" s="20" t="s">
        <v>77</v>
      </c>
      <c r="E77" s="23" t="s">
        <v>33</v>
      </c>
      <c r="F77" s="1" t="s">
        <v>22</v>
      </c>
      <c r="G77" s="20" t="s">
        <v>60</v>
      </c>
      <c r="H77" s="22">
        <v>1</v>
      </c>
      <c r="I77" s="20" t="s">
        <v>138</v>
      </c>
    </row>
    <row r="78" spans="1:9">
      <c r="A78">
        <v>77</v>
      </c>
      <c r="B78" s="24"/>
      <c r="C78" s="31" t="str">
        <f t="shared" si="1"/>
        <v>特別支援学校国公立・私立教員臨時・任期付等（有期雇用・常勤）奈良県費以外の公費1</v>
      </c>
      <c r="D78" s="20" t="s">
        <v>77</v>
      </c>
      <c r="E78" s="23" t="s">
        <v>33</v>
      </c>
      <c r="F78" s="1" t="s">
        <v>22</v>
      </c>
      <c r="G78" s="20" t="s">
        <v>228</v>
      </c>
      <c r="H78" s="22">
        <v>1</v>
      </c>
      <c r="I78" s="20" t="s">
        <v>139</v>
      </c>
    </row>
    <row r="79" spans="1:9">
      <c r="A79">
        <v>78</v>
      </c>
      <c r="B79" s="24"/>
      <c r="C79" s="31" t="str">
        <f t="shared" si="1"/>
        <v>特別支援学校国公立・私立教員臨時・任期付等（有期雇用・常勤）その他1</v>
      </c>
      <c r="D79" s="20" t="s">
        <v>77</v>
      </c>
      <c r="E79" s="23" t="s">
        <v>33</v>
      </c>
      <c r="F79" s="1" t="s">
        <v>22</v>
      </c>
      <c r="G79" s="20" t="s">
        <v>16</v>
      </c>
      <c r="H79" s="22">
        <v>1</v>
      </c>
      <c r="I79" s="20" t="s">
        <v>148</v>
      </c>
    </row>
    <row r="80" spans="1:9">
      <c r="A80">
        <v>79</v>
      </c>
      <c r="B80" s="24"/>
      <c r="C80" s="31" t="str">
        <f t="shared" si="1"/>
        <v>特別支援学校国公立・私立教員非常勤奈良県費0.8</v>
      </c>
      <c r="D80" s="20" t="s">
        <v>77</v>
      </c>
      <c r="E80" s="23" t="s">
        <v>33</v>
      </c>
      <c r="F80" s="1" t="s">
        <v>17</v>
      </c>
      <c r="G80" s="20" t="s">
        <v>60</v>
      </c>
      <c r="H80" s="22">
        <v>0.8</v>
      </c>
      <c r="I80" s="20" t="s">
        <v>140</v>
      </c>
    </row>
    <row r="81" spans="1:9">
      <c r="A81">
        <v>80</v>
      </c>
      <c r="B81" s="24"/>
      <c r="C81" s="31" t="str">
        <f t="shared" si="1"/>
        <v>特別支援学校国公立・私立教員非常勤奈良県費以外の公費0.8</v>
      </c>
      <c r="D81" s="20" t="s">
        <v>77</v>
      </c>
      <c r="E81" s="23" t="s">
        <v>33</v>
      </c>
      <c r="F81" s="1" t="s">
        <v>17</v>
      </c>
      <c r="G81" s="20" t="s">
        <v>228</v>
      </c>
      <c r="H81" s="22">
        <v>0.8</v>
      </c>
      <c r="I81" s="20" t="s">
        <v>140</v>
      </c>
    </row>
    <row r="82" spans="1:9">
      <c r="A82">
        <v>81</v>
      </c>
      <c r="B82" s="24"/>
      <c r="C82" s="31" t="str">
        <f t="shared" si="1"/>
        <v>特別支援学校国公立・私立教員非常勤その他0.8</v>
      </c>
      <c r="D82" s="20" t="s">
        <v>77</v>
      </c>
      <c r="E82" s="23" t="s">
        <v>33</v>
      </c>
      <c r="F82" s="1" t="s">
        <v>17</v>
      </c>
      <c r="G82" s="20" t="s">
        <v>16</v>
      </c>
      <c r="H82" s="22">
        <v>0.8</v>
      </c>
      <c r="I82" s="20" t="s">
        <v>149</v>
      </c>
    </row>
    <row r="83" spans="1:9">
      <c r="A83">
        <v>82</v>
      </c>
      <c r="B83" s="24"/>
      <c r="C83" s="31" t="str">
        <f t="shared" si="1"/>
        <v>特別支援学校教員以外の公務員正規（無期雇用）奈良県費1</v>
      </c>
      <c r="D83" s="20" t="s">
        <v>77</v>
      </c>
      <c r="E83" s="23" t="s">
        <v>224</v>
      </c>
      <c r="F83" s="1" t="s">
        <v>19</v>
      </c>
      <c r="G83" s="20" t="s">
        <v>60</v>
      </c>
      <c r="H83" s="22">
        <v>1</v>
      </c>
      <c r="I83" s="20" t="s">
        <v>138</v>
      </c>
    </row>
    <row r="84" spans="1:9">
      <c r="A84">
        <v>83</v>
      </c>
      <c r="B84" s="24"/>
      <c r="C84" s="31" t="str">
        <f t="shared" si="1"/>
        <v>特別支援学校教員以外の公務員正規（無期雇用）奈良県費以外の公費1</v>
      </c>
      <c r="D84" s="20" t="s">
        <v>77</v>
      </c>
      <c r="E84" s="23" t="s">
        <v>224</v>
      </c>
      <c r="F84" s="1" t="s">
        <v>19</v>
      </c>
      <c r="G84" s="20" t="s">
        <v>228</v>
      </c>
      <c r="H84" s="22">
        <v>1</v>
      </c>
      <c r="I84" s="20" t="s">
        <v>139</v>
      </c>
    </row>
    <row r="85" spans="1:9">
      <c r="A85">
        <v>84</v>
      </c>
      <c r="B85" s="24"/>
      <c r="C85" s="31" t="str">
        <f t="shared" si="1"/>
        <v>特別支援学校教員以外の公務員正規（無期雇用）その他1</v>
      </c>
      <c r="D85" s="20" t="s">
        <v>77</v>
      </c>
      <c r="E85" s="23" t="s">
        <v>224</v>
      </c>
      <c r="F85" s="1" t="s">
        <v>19</v>
      </c>
      <c r="G85" s="20" t="s">
        <v>16</v>
      </c>
      <c r="H85" s="22">
        <v>1</v>
      </c>
      <c r="I85" s="20" t="s">
        <v>139</v>
      </c>
    </row>
    <row r="86" spans="1:9">
      <c r="A86">
        <v>85</v>
      </c>
      <c r="B86" s="24"/>
      <c r="C86" s="31" t="str">
        <f t="shared" si="1"/>
        <v>特別支援学校教員以外の公務員臨時・任期付・会計年度任用職員（有期雇用・常勤）奈良県費0.8</v>
      </c>
      <c r="D86" s="20" t="s">
        <v>77</v>
      </c>
      <c r="E86" s="23" t="s">
        <v>224</v>
      </c>
      <c r="F86" s="1" t="s">
        <v>70</v>
      </c>
      <c r="G86" s="20" t="s">
        <v>60</v>
      </c>
      <c r="H86" s="22">
        <v>0.8</v>
      </c>
      <c r="I86" s="20" t="s">
        <v>140</v>
      </c>
    </row>
    <row r="87" spans="1:9">
      <c r="A87">
        <v>86</v>
      </c>
      <c r="B87" s="24"/>
      <c r="C87" s="31" t="str">
        <f t="shared" si="1"/>
        <v>特別支援学校教員以外の公務員臨時・任期付・会計年度任用職員（有期雇用・常勤）奈良県費以外の公費0.8</v>
      </c>
      <c r="D87" s="20" t="s">
        <v>77</v>
      </c>
      <c r="E87" s="23" t="s">
        <v>224</v>
      </c>
      <c r="F87" s="1" t="s">
        <v>70</v>
      </c>
      <c r="G87" s="20" t="s">
        <v>228</v>
      </c>
      <c r="H87" s="22">
        <v>0.8</v>
      </c>
      <c r="I87" s="20" t="s">
        <v>140</v>
      </c>
    </row>
    <row r="88" spans="1:9">
      <c r="A88">
        <v>87</v>
      </c>
      <c r="B88" s="24"/>
      <c r="C88" s="31" t="str">
        <f t="shared" si="1"/>
        <v>特別支援学校教員以外の公務員臨時・任期付・会計年度任用職員（有期雇用・常勤）その他0.8</v>
      </c>
      <c r="D88" s="20" t="s">
        <v>77</v>
      </c>
      <c r="E88" s="23" t="s">
        <v>224</v>
      </c>
      <c r="F88" s="1" t="s">
        <v>70</v>
      </c>
      <c r="G88" s="20" t="s">
        <v>16</v>
      </c>
      <c r="H88" s="22">
        <v>0.8</v>
      </c>
      <c r="I88" s="20" t="s">
        <v>140</v>
      </c>
    </row>
    <row r="89" spans="1:9">
      <c r="A89">
        <v>88</v>
      </c>
      <c r="B89" s="24"/>
      <c r="C89" s="31" t="str">
        <f t="shared" si="1"/>
        <v>特別支援学校教員以外の公務員会計年度任用職員、非常勤職員奈良県費0.5</v>
      </c>
      <c r="D89" s="20" t="s">
        <v>77</v>
      </c>
      <c r="E89" s="23" t="s">
        <v>224</v>
      </c>
      <c r="F89" s="1" t="s">
        <v>21</v>
      </c>
      <c r="G89" s="20" t="s">
        <v>60</v>
      </c>
      <c r="H89" s="22">
        <v>0.5</v>
      </c>
      <c r="I89" s="20" t="s">
        <v>146</v>
      </c>
    </row>
    <row r="90" spans="1:9">
      <c r="A90">
        <v>89</v>
      </c>
      <c r="B90" s="24"/>
      <c r="C90" s="31" t="str">
        <f t="shared" si="1"/>
        <v>特別支援学校教員以外の公務員会計年度任用職員、非常勤職員奈良県費以外の公費0.5</v>
      </c>
      <c r="D90" s="20" t="s">
        <v>77</v>
      </c>
      <c r="E90" s="23" t="s">
        <v>224</v>
      </c>
      <c r="F90" s="1" t="s">
        <v>21</v>
      </c>
      <c r="G90" s="20" t="s">
        <v>228</v>
      </c>
      <c r="H90" s="22">
        <v>0.5</v>
      </c>
      <c r="I90" s="20" t="s">
        <v>146</v>
      </c>
    </row>
    <row r="91" spans="1:9">
      <c r="A91">
        <v>90</v>
      </c>
      <c r="B91" s="24"/>
      <c r="C91" s="31" t="str">
        <f t="shared" si="1"/>
        <v>特別支援学校教員以外の公務員会計年度任用職員、非常勤職員その他0.5</v>
      </c>
      <c r="D91" s="20" t="s">
        <v>77</v>
      </c>
      <c r="E91" s="23" t="s">
        <v>224</v>
      </c>
      <c r="F91" s="1" t="s">
        <v>21</v>
      </c>
      <c r="G91" s="20" t="s">
        <v>16</v>
      </c>
      <c r="H91" s="22">
        <v>0.5</v>
      </c>
      <c r="I91" s="20" t="s">
        <v>146</v>
      </c>
    </row>
    <row r="92" spans="1:9">
      <c r="A92">
        <v>91</v>
      </c>
      <c r="B92" s="24"/>
      <c r="C92" s="31" t="str">
        <f t="shared" si="1"/>
        <v>特別支援学校民間企業・団体正規（無期雇用）0.8</v>
      </c>
      <c r="D92" s="20" t="s">
        <v>77</v>
      </c>
      <c r="E92" s="23" t="s">
        <v>20</v>
      </c>
      <c r="F92" s="21" t="s">
        <v>18</v>
      </c>
      <c r="G92" s="20"/>
      <c r="H92" s="22">
        <v>0.8</v>
      </c>
      <c r="I92" s="20" t="s">
        <v>149</v>
      </c>
    </row>
    <row r="93" spans="1:9">
      <c r="A93">
        <v>92</v>
      </c>
      <c r="B93" s="24"/>
      <c r="C93" s="31" t="str">
        <f t="shared" si="1"/>
        <v>特別支援学校民間企業・団体契約社員・臨時職員・非常勤等（有期雇用）0.8</v>
      </c>
      <c r="D93" s="20" t="s">
        <v>77</v>
      </c>
      <c r="E93" s="23" t="s">
        <v>20</v>
      </c>
      <c r="F93" s="21" t="s">
        <v>23</v>
      </c>
      <c r="G93" s="20"/>
      <c r="H93" s="22">
        <v>0.8</v>
      </c>
      <c r="I93" s="20" t="s">
        <v>149</v>
      </c>
    </row>
    <row r="94" spans="1:9">
      <c r="A94">
        <v>93</v>
      </c>
      <c r="B94" s="24"/>
      <c r="C94" s="31" t="str">
        <f t="shared" si="1"/>
        <v>特別支援学校民間企業・団体パート・アルバイト0.5</v>
      </c>
      <c r="D94" s="20" t="s">
        <v>77</v>
      </c>
      <c r="E94" s="23" t="s">
        <v>20</v>
      </c>
      <c r="F94" s="21" t="s">
        <v>24</v>
      </c>
      <c r="G94" s="20"/>
      <c r="H94" s="22">
        <v>0.5</v>
      </c>
      <c r="I94" s="20" t="s">
        <v>146</v>
      </c>
    </row>
    <row r="95" spans="1:9">
      <c r="A95">
        <v>94</v>
      </c>
      <c r="B95" s="24"/>
      <c r="C95" s="31" t="str">
        <f t="shared" si="1"/>
        <v>特別支援学校通学正規の修学年数内の期間1</v>
      </c>
      <c r="D95" s="20" t="s">
        <v>77</v>
      </c>
      <c r="E95" s="26" t="s">
        <v>31</v>
      </c>
      <c r="F95" s="21" t="s">
        <v>30</v>
      </c>
      <c r="G95" s="20"/>
      <c r="H95" s="22">
        <v>1</v>
      </c>
      <c r="I95" s="20" t="s">
        <v>147</v>
      </c>
    </row>
    <row r="96" spans="1:9">
      <c r="A96">
        <v>95</v>
      </c>
      <c r="B96" s="24"/>
      <c r="C96" s="31" t="str">
        <f t="shared" si="1"/>
        <v>特別支援学校通学上記以外（留年、留学、休学、科目履修、通信教育等）0.5</v>
      </c>
      <c r="D96" s="20" t="s">
        <v>77</v>
      </c>
      <c r="E96" s="26" t="s">
        <v>31</v>
      </c>
      <c r="F96" s="21" t="s">
        <v>25</v>
      </c>
      <c r="G96" s="20"/>
      <c r="H96" s="22">
        <v>0.5</v>
      </c>
      <c r="I96" s="20" t="s">
        <v>146</v>
      </c>
    </row>
    <row r="97" spans="1:9">
      <c r="A97">
        <v>96</v>
      </c>
      <c r="B97" s="24"/>
      <c r="C97" s="31" t="str">
        <f t="shared" si="1"/>
        <v>特別支援学校その他在家庭（無職）、自営（個人事業・フリーランス等）0.5</v>
      </c>
      <c r="D97" s="20" t="s">
        <v>77</v>
      </c>
      <c r="E97" s="26" t="s">
        <v>16</v>
      </c>
      <c r="F97" s="21" t="s">
        <v>26</v>
      </c>
      <c r="G97" s="20"/>
      <c r="H97" s="22">
        <v>0.5</v>
      </c>
      <c r="I97" s="20" t="s">
        <v>146</v>
      </c>
    </row>
    <row r="98" spans="1:9">
      <c r="A98">
        <v>97</v>
      </c>
      <c r="B98" s="24"/>
      <c r="C98" s="31" t="str">
        <f t="shared" si="1"/>
        <v>養護講師国公立・私立教員正規（無期雇用）奈良県費1</v>
      </c>
      <c r="D98" s="20" t="s">
        <v>256</v>
      </c>
      <c r="E98" s="23" t="s">
        <v>33</v>
      </c>
      <c r="F98" s="1" t="s">
        <v>19</v>
      </c>
      <c r="G98" s="20" t="s">
        <v>60</v>
      </c>
      <c r="H98" s="22">
        <v>1</v>
      </c>
      <c r="I98" s="20" t="s">
        <v>138</v>
      </c>
    </row>
    <row r="99" spans="1:9">
      <c r="A99">
        <v>98</v>
      </c>
      <c r="B99" s="24"/>
      <c r="C99" s="31" t="str">
        <f t="shared" si="1"/>
        <v>養護講師国公立・私立教員正規（無期雇用）奈良県費以外の公費1</v>
      </c>
      <c r="D99" s="20" t="s">
        <v>256</v>
      </c>
      <c r="E99" s="23" t="s">
        <v>33</v>
      </c>
      <c r="F99" s="1" t="s">
        <v>19</v>
      </c>
      <c r="G99" s="20" t="s">
        <v>228</v>
      </c>
      <c r="H99" s="22">
        <v>1</v>
      </c>
      <c r="I99" s="20" t="s">
        <v>139</v>
      </c>
    </row>
    <row r="100" spans="1:9">
      <c r="A100">
        <v>99</v>
      </c>
      <c r="B100" s="24"/>
      <c r="C100" s="31" t="str">
        <f t="shared" si="1"/>
        <v>養護講師国公立・私立教員正規（無期雇用）その他1</v>
      </c>
      <c r="D100" s="20" t="s">
        <v>256</v>
      </c>
      <c r="E100" s="23" t="s">
        <v>33</v>
      </c>
      <c r="F100" s="1" t="s">
        <v>19</v>
      </c>
      <c r="G100" s="20" t="s">
        <v>16</v>
      </c>
      <c r="H100" s="22">
        <v>1</v>
      </c>
      <c r="I100" s="20" t="s">
        <v>148</v>
      </c>
    </row>
    <row r="101" spans="1:9">
      <c r="A101">
        <v>100</v>
      </c>
      <c r="B101" s="24"/>
      <c r="C101" s="31" t="str">
        <f t="shared" si="1"/>
        <v>養護講師国公立・私立教員臨時・任期付等（有期雇用・常勤）奈良県費1</v>
      </c>
      <c r="D101" s="20" t="s">
        <v>256</v>
      </c>
      <c r="E101" s="23" t="s">
        <v>33</v>
      </c>
      <c r="F101" s="1" t="s">
        <v>22</v>
      </c>
      <c r="G101" s="20" t="s">
        <v>60</v>
      </c>
      <c r="H101" s="22">
        <v>1</v>
      </c>
      <c r="I101" s="20" t="s">
        <v>138</v>
      </c>
    </row>
    <row r="102" spans="1:9">
      <c r="A102">
        <v>101</v>
      </c>
      <c r="B102" s="24"/>
      <c r="C102" s="31" t="str">
        <f t="shared" si="1"/>
        <v>養護講師国公立・私立教員臨時・任期付等（有期雇用・常勤）奈良県費以外の公費1</v>
      </c>
      <c r="D102" s="20" t="s">
        <v>256</v>
      </c>
      <c r="E102" s="23" t="s">
        <v>33</v>
      </c>
      <c r="F102" s="1" t="s">
        <v>22</v>
      </c>
      <c r="G102" s="20" t="s">
        <v>228</v>
      </c>
      <c r="H102" s="22">
        <v>1</v>
      </c>
      <c r="I102" s="20" t="s">
        <v>139</v>
      </c>
    </row>
    <row r="103" spans="1:9">
      <c r="A103">
        <v>102</v>
      </c>
      <c r="B103" s="24"/>
      <c r="C103" s="31" t="str">
        <f t="shared" si="1"/>
        <v>養護講師国公立・私立教員臨時・任期付等（有期雇用・常勤）その他1</v>
      </c>
      <c r="D103" s="20" t="s">
        <v>256</v>
      </c>
      <c r="E103" s="23" t="s">
        <v>33</v>
      </c>
      <c r="F103" s="1" t="s">
        <v>22</v>
      </c>
      <c r="G103" s="20" t="s">
        <v>16</v>
      </c>
      <c r="H103" s="22">
        <v>1</v>
      </c>
      <c r="I103" s="20" t="s">
        <v>148</v>
      </c>
    </row>
    <row r="104" spans="1:9">
      <c r="A104">
        <v>103</v>
      </c>
      <c r="B104" s="24"/>
      <c r="C104" s="31" t="str">
        <f t="shared" si="1"/>
        <v>養護講師国公立・私立教員非常勤奈良県費0.8</v>
      </c>
      <c r="D104" s="20" t="s">
        <v>256</v>
      </c>
      <c r="E104" s="23" t="s">
        <v>33</v>
      </c>
      <c r="F104" s="1" t="s">
        <v>17</v>
      </c>
      <c r="G104" s="20" t="s">
        <v>60</v>
      </c>
      <c r="H104" s="22">
        <v>0.8</v>
      </c>
      <c r="I104" s="20" t="s">
        <v>140</v>
      </c>
    </row>
    <row r="105" spans="1:9">
      <c r="A105">
        <v>104</v>
      </c>
      <c r="B105" s="24"/>
      <c r="C105" s="31" t="str">
        <f t="shared" ref="C105:C155" si="2">D105&amp;E105&amp;F105&amp;G105&amp;H105</f>
        <v>養護講師国公立・私立教員非常勤奈良県費以外の公費0.8</v>
      </c>
      <c r="D105" s="20" t="s">
        <v>256</v>
      </c>
      <c r="E105" s="23" t="s">
        <v>33</v>
      </c>
      <c r="F105" s="1" t="s">
        <v>17</v>
      </c>
      <c r="G105" s="20" t="s">
        <v>228</v>
      </c>
      <c r="H105" s="22">
        <v>0.8</v>
      </c>
      <c r="I105" s="20" t="s">
        <v>140</v>
      </c>
    </row>
    <row r="106" spans="1:9">
      <c r="A106">
        <v>105</v>
      </c>
      <c r="B106" s="24"/>
      <c r="C106" s="31" t="str">
        <f t="shared" si="2"/>
        <v>養護講師国公立・私立教員非常勤その他0.8</v>
      </c>
      <c r="D106" s="20" t="s">
        <v>256</v>
      </c>
      <c r="E106" s="23" t="s">
        <v>33</v>
      </c>
      <c r="F106" s="1" t="s">
        <v>17</v>
      </c>
      <c r="G106" s="20" t="s">
        <v>16</v>
      </c>
      <c r="H106" s="22">
        <v>0.8</v>
      </c>
      <c r="I106" s="20" t="s">
        <v>149</v>
      </c>
    </row>
    <row r="107" spans="1:9">
      <c r="A107">
        <v>106</v>
      </c>
      <c r="B107" s="24"/>
      <c r="C107" s="31" t="str">
        <f t="shared" si="2"/>
        <v>養護講師教員以外の公務員正規（無期雇用）奈良県費1</v>
      </c>
      <c r="D107" s="20" t="s">
        <v>256</v>
      </c>
      <c r="E107" s="23" t="s">
        <v>224</v>
      </c>
      <c r="F107" s="1" t="s">
        <v>19</v>
      </c>
      <c r="G107" s="20" t="s">
        <v>60</v>
      </c>
      <c r="H107" s="22">
        <v>1</v>
      </c>
      <c r="I107" s="20" t="s">
        <v>138</v>
      </c>
    </row>
    <row r="108" spans="1:9">
      <c r="A108">
        <v>107</v>
      </c>
      <c r="B108" s="24"/>
      <c r="C108" s="31" t="str">
        <f t="shared" si="2"/>
        <v>養護講師教員以外の公務員正規（無期雇用）奈良県費以外の公費1</v>
      </c>
      <c r="D108" s="20" t="s">
        <v>256</v>
      </c>
      <c r="E108" s="23" t="s">
        <v>224</v>
      </c>
      <c r="F108" s="1" t="s">
        <v>19</v>
      </c>
      <c r="G108" s="20" t="s">
        <v>228</v>
      </c>
      <c r="H108" s="22">
        <v>1</v>
      </c>
      <c r="I108" s="20" t="s">
        <v>139</v>
      </c>
    </row>
    <row r="109" spans="1:9">
      <c r="A109">
        <v>108</v>
      </c>
      <c r="B109" s="24"/>
      <c r="C109" s="31" t="str">
        <f t="shared" si="2"/>
        <v>養護講師教員以外の公務員正規（無期雇用）その他1</v>
      </c>
      <c r="D109" s="20" t="s">
        <v>256</v>
      </c>
      <c r="E109" s="23" t="s">
        <v>224</v>
      </c>
      <c r="F109" s="1" t="s">
        <v>19</v>
      </c>
      <c r="G109" s="20" t="s">
        <v>16</v>
      </c>
      <c r="H109" s="22">
        <v>1</v>
      </c>
      <c r="I109" s="20" t="s">
        <v>139</v>
      </c>
    </row>
    <row r="110" spans="1:9">
      <c r="A110">
        <v>109</v>
      </c>
      <c r="B110" s="24"/>
      <c r="C110" s="31" t="str">
        <f t="shared" si="2"/>
        <v>養護講師教員以外の公務員臨時・任期付・会計年度任用職員（有期雇用・常勤）奈良県費0.8</v>
      </c>
      <c r="D110" s="20" t="s">
        <v>256</v>
      </c>
      <c r="E110" s="23" t="s">
        <v>224</v>
      </c>
      <c r="F110" s="1" t="s">
        <v>70</v>
      </c>
      <c r="G110" s="20" t="s">
        <v>60</v>
      </c>
      <c r="H110" s="22">
        <v>0.8</v>
      </c>
      <c r="I110" s="20" t="s">
        <v>140</v>
      </c>
    </row>
    <row r="111" spans="1:9">
      <c r="A111">
        <v>110</v>
      </c>
      <c r="B111" s="24"/>
      <c r="C111" s="31" t="str">
        <f t="shared" si="2"/>
        <v>養護講師教員以外の公務員臨時・任期付・会計年度任用職員（有期雇用・常勤）奈良県費以外の公費0.8</v>
      </c>
      <c r="D111" s="20" t="s">
        <v>256</v>
      </c>
      <c r="E111" s="23" t="s">
        <v>224</v>
      </c>
      <c r="F111" s="1" t="s">
        <v>70</v>
      </c>
      <c r="G111" s="20" t="s">
        <v>228</v>
      </c>
      <c r="H111" s="22">
        <v>0.8</v>
      </c>
      <c r="I111" s="20" t="s">
        <v>140</v>
      </c>
    </row>
    <row r="112" spans="1:9">
      <c r="A112">
        <v>111</v>
      </c>
      <c r="B112" s="24"/>
      <c r="C112" s="31" t="str">
        <f t="shared" si="2"/>
        <v>養護講師教員以外の公務員臨時・任期付・会計年度任用職員（有期雇用・常勤）その他0.8</v>
      </c>
      <c r="D112" s="20" t="s">
        <v>256</v>
      </c>
      <c r="E112" s="23" t="s">
        <v>224</v>
      </c>
      <c r="F112" s="1" t="s">
        <v>70</v>
      </c>
      <c r="G112" s="20" t="s">
        <v>16</v>
      </c>
      <c r="H112" s="22">
        <v>0.8</v>
      </c>
      <c r="I112" s="20" t="s">
        <v>140</v>
      </c>
    </row>
    <row r="113" spans="1:10">
      <c r="A113">
        <v>112</v>
      </c>
      <c r="B113" s="24"/>
      <c r="C113" s="31" t="str">
        <f t="shared" si="2"/>
        <v>養護講師教員以外の公務員会計年度任用職員、非常勤職員奈良県費0.5</v>
      </c>
      <c r="D113" s="20" t="s">
        <v>256</v>
      </c>
      <c r="E113" s="23" t="s">
        <v>224</v>
      </c>
      <c r="F113" s="1" t="s">
        <v>21</v>
      </c>
      <c r="G113" s="20" t="s">
        <v>60</v>
      </c>
      <c r="H113" s="22">
        <v>0.5</v>
      </c>
      <c r="I113" s="20" t="s">
        <v>146</v>
      </c>
    </row>
    <row r="114" spans="1:10">
      <c r="A114">
        <v>113</v>
      </c>
      <c r="B114" s="24"/>
      <c r="C114" s="31" t="str">
        <f t="shared" si="2"/>
        <v>養護講師教員以外の公務員会計年度任用職員、非常勤職員奈良県費以外の公費0.5</v>
      </c>
      <c r="D114" s="20" t="s">
        <v>256</v>
      </c>
      <c r="E114" s="23" t="s">
        <v>224</v>
      </c>
      <c r="F114" s="1" t="s">
        <v>21</v>
      </c>
      <c r="G114" s="20" t="s">
        <v>228</v>
      </c>
      <c r="H114" s="22">
        <v>0.5</v>
      </c>
      <c r="I114" s="20" t="s">
        <v>146</v>
      </c>
    </row>
    <row r="115" spans="1:10">
      <c r="A115">
        <v>114</v>
      </c>
      <c r="B115" s="24"/>
      <c r="C115" s="31" t="str">
        <f t="shared" si="2"/>
        <v>養護講師教員以外の公務員会計年度任用職員、非常勤職員その他0.5</v>
      </c>
      <c r="D115" s="20" t="s">
        <v>256</v>
      </c>
      <c r="E115" s="23" t="s">
        <v>224</v>
      </c>
      <c r="F115" s="1" t="s">
        <v>21</v>
      </c>
      <c r="G115" s="20" t="s">
        <v>16</v>
      </c>
      <c r="H115" s="22">
        <v>0.5</v>
      </c>
      <c r="I115" s="20" t="s">
        <v>146</v>
      </c>
    </row>
    <row r="116" spans="1:10">
      <c r="A116">
        <v>115</v>
      </c>
      <c r="B116" s="24"/>
      <c r="C116" s="31" t="str">
        <f t="shared" si="2"/>
        <v>養護講師民間企業・団体正規（無期雇用）1</v>
      </c>
      <c r="D116" s="20" t="s">
        <v>257</v>
      </c>
      <c r="E116" s="23" t="s">
        <v>20</v>
      </c>
      <c r="F116" s="21" t="s">
        <v>18</v>
      </c>
      <c r="G116" s="20"/>
      <c r="H116" s="22">
        <v>1</v>
      </c>
      <c r="I116" s="20" t="s">
        <v>148</v>
      </c>
      <c r="J116" t="s">
        <v>145</v>
      </c>
    </row>
    <row r="117" spans="1:10">
      <c r="A117">
        <v>116</v>
      </c>
      <c r="B117" s="24"/>
      <c r="C117" s="31" t="str">
        <f t="shared" si="2"/>
        <v>養護講師民間企業・団体正規（無期雇用）0.8</v>
      </c>
      <c r="D117" s="20" t="s">
        <v>256</v>
      </c>
      <c r="E117" s="23" t="s">
        <v>20</v>
      </c>
      <c r="F117" s="21" t="s">
        <v>18</v>
      </c>
      <c r="G117" s="20"/>
      <c r="H117" s="22">
        <v>0.8</v>
      </c>
      <c r="I117" s="20" t="s">
        <v>149</v>
      </c>
    </row>
    <row r="118" spans="1:10">
      <c r="A118">
        <v>117</v>
      </c>
      <c r="B118" s="24"/>
      <c r="C118" s="31" t="str">
        <f t="shared" si="2"/>
        <v>養護講師民間企業・団体契約社員・臨時職員・非常勤等（有期雇用）0.8</v>
      </c>
      <c r="D118" s="20" t="s">
        <v>256</v>
      </c>
      <c r="E118" s="23" t="s">
        <v>20</v>
      </c>
      <c r="F118" s="21" t="s">
        <v>23</v>
      </c>
      <c r="G118" s="20"/>
      <c r="H118" s="22">
        <v>0.8</v>
      </c>
      <c r="I118" s="20" t="s">
        <v>149</v>
      </c>
    </row>
    <row r="119" spans="1:10">
      <c r="A119">
        <v>118</v>
      </c>
      <c r="B119" s="24"/>
      <c r="C119" s="31" t="str">
        <f t="shared" si="2"/>
        <v>養護講師民間企業・団体パート・アルバイト0.5</v>
      </c>
      <c r="D119" s="20" t="s">
        <v>256</v>
      </c>
      <c r="E119" s="23" t="s">
        <v>20</v>
      </c>
      <c r="F119" s="21" t="s">
        <v>24</v>
      </c>
      <c r="G119" s="20"/>
      <c r="H119" s="22">
        <v>0.5</v>
      </c>
      <c r="I119" s="20" t="s">
        <v>146</v>
      </c>
    </row>
    <row r="120" spans="1:10">
      <c r="A120">
        <v>119</v>
      </c>
      <c r="B120" s="24"/>
      <c r="C120" s="31" t="str">
        <f t="shared" si="2"/>
        <v>養護講師通学正規の修学年数内の期間1</v>
      </c>
      <c r="D120" s="20" t="s">
        <v>256</v>
      </c>
      <c r="E120" s="26" t="s">
        <v>31</v>
      </c>
      <c r="F120" s="21" t="s">
        <v>30</v>
      </c>
      <c r="G120" s="20"/>
      <c r="H120" s="22">
        <v>1</v>
      </c>
      <c r="I120" s="20" t="s">
        <v>147</v>
      </c>
    </row>
    <row r="121" spans="1:10">
      <c r="A121">
        <v>120</v>
      </c>
      <c r="B121" s="24"/>
      <c r="C121" s="31" t="str">
        <f t="shared" si="2"/>
        <v>養護講師通学上記以外（留年、留学、休学、科目履修、通信教育等）0.5</v>
      </c>
      <c r="D121" s="20" t="s">
        <v>256</v>
      </c>
      <c r="E121" s="26" t="s">
        <v>31</v>
      </c>
      <c r="F121" s="21" t="s">
        <v>25</v>
      </c>
      <c r="G121" s="20"/>
      <c r="H121" s="22">
        <v>0.5</v>
      </c>
      <c r="I121" s="20" t="s">
        <v>146</v>
      </c>
    </row>
    <row r="122" spans="1:10">
      <c r="A122">
        <v>121</v>
      </c>
      <c r="B122" s="24"/>
      <c r="C122" s="31" t="str">
        <f t="shared" si="2"/>
        <v>養護講師その他在家庭（無職）、自営（個人事業・フリーランス等）0.5</v>
      </c>
      <c r="D122" s="20" t="s">
        <v>256</v>
      </c>
      <c r="E122" s="26" t="s">
        <v>16</v>
      </c>
      <c r="F122" s="21" t="s">
        <v>26</v>
      </c>
      <c r="G122" s="20"/>
      <c r="H122" s="22">
        <v>0.5</v>
      </c>
      <c r="I122" s="20" t="s">
        <v>146</v>
      </c>
    </row>
    <row r="123" spans="1:10">
      <c r="A123">
        <v>122</v>
      </c>
      <c r="B123" s="24"/>
      <c r="C123" s="31" t="str">
        <f t="shared" si="2"/>
        <v>栄養講師国公立・私立教員正規（無期雇用）奈良県費1</v>
      </c>
      <c r="D123" s="20" t="s">
        <v>255</v>
      </c>
      <c r="E123" s="23" t="s">
        <v>33</v>
      </c>
      <c r="F123" s="1" t="s">
        <v>19</v>
      </c>
      <c r="G123" s="20" t="s">
        <v>60</v>
      </c>
      <c r="H123" s="22">
        <v>1</v>
      </c>
      <c r="I123" s="20" t="s">
        <v>138</v>
      </c>
    </row>
    <row r="124" spans="1:10">
      <c r="A124">
        <v>123</v>
      </c>
      <c r="B124" s="24"/>
      <c r="C124" s="31" t="str">
        <f t="shared" si="2"/>
        <v>栄養講師国公立・私立教員正規（無期雇用）奈良県費以外の公費1</v>
      </c>
      <c r="D124" s="20" t="s">
        <v>255</v>
      </c>
      <c r="E124" s="23" t="s">
        <v>33</v>
      </c>
      <c r="F124" s="1" t="s">
        <v>19</v>
      </c>
      <c r="G124" s="20" t="s">
        <v>228</v>
      </c>
      <c r="H124" s="22">
        <v>1</v>
      </c>
      <c r="I124" s="20" t="s">
        <v>139</v>
      </c>
    </row>
    <row r="125" spans="1:10">
      <c r="A125">
        <v>124</v>
      </c>
      <c r="B125" s="24"/>
      <c r="C125" s="31" t="str">
        <f t="shared" si="2"/>
        <v>栄養講師国公立・私立教員正規（無期雇用）その他1</v>
      </c>
      <c r="D125" s="20" t="s">
        <v>255</v>
      </c>
      <c r="E125" s="23" t="s">
        <v>33</v>
      </c>
      <c r="F125" s="1" t="s">
        <v>19</v>
      </c>
      <c r="G125" s="20" t="s">
        <v>16</v>
      </c>
      <c r="H125" s="22">
        <v>1</v>
      </c>
      <c r="I125" s="20" t="s">
        <v>148</v>
      </c>
    </row>
    <row r="126" spans="1:10">
      <c r="A126">
        <v>125</v>
      </c>
      <c r="B126" s="24"/>
      <c r="C126" s="31" t="str">
        <f t="shared" si="2"/>
        <v>栄養講師国公立・私立教員臨時・任期付等（有期雇用・常勤）奈良県費1</v>
      </c>
      <c r="D126" s="20" t="s">
        <v>255</v>
      </c>
      <c r="E126" s="23" t="s">
        <v>33</v>
      </c>
      <c r="F126" s="1" t="s">
        <v>22</v>
      </c>
      <c r="G126" s="20" t="s">
        <v>60</v>
      </c>
      <c r="H126" s="22">
        <v>1</v>
      </c>
      <c r="I126" s="20" t="s">
        <v>138</v>
      </c>
    </row>
    <row r="127" spans="1:10">
      <c r="A127">
        <v>126</v>
      </c>
      <c r="B127" s="24"/>
      <c r="C127" s="31" t="str">
        <f t="shared" si="2"/>
        <v>栄養講師国公立・私立教員臨時・任期付等（有期雇用・常勤）奈良県費以外の公費1</v>
      </c>
      <c r="D127" s="20" t="s">
        <v>255</v>
      </c>
      <c r="E127" s="23" t="s">
        <v>33</v>
      </c>
      <c r="F127" s="1" t="s">
        <v>22</v>
      </c>
      <c r="G127" s="20" t="s">
        <v>228</v>
      </c>
      <c r="H127" s="22">
        <v>1</v>
      </c>
      <c r="I127" s="20" t="s">
        <v>139</v>
      </c>
    </row>
    <row r="128" spans="1:10">
      <c r="A128">
        <v>127</v>
      </c>
      <c r="B128" s="24"/>
      <c r="C128" s="31" t="str">
        <f t="shared" si="2"/>
        <v>栄養講師国公立・私立教員臨時・任期付等（有期雇用・常勤）その他1</v>
      </c>
      <c r="D128" s="20" t="s">
        <v>255</v>
      </c>
      <c r="E128" s="23" t="s">
        <v>33</v>
      </c>
      <c r="F128" s="1" t="s">
        <v>22</v>
      </c>
      <c r="G128" s="20" t="s">
        <v>16</v>
      </c>
      <c r="H128" s="22">
        <v>1</v>
      </c>
      <c r="I128" s="20" t="s">
        <v>148</v>
      </c>
    </row>
    <row r="129" spans="1:10">
      <c r="A129">
        <v>128</v>
      </c>
      <c r="B129" s="24"/>
      <c r="C129" s="31" t="str">
        <f t="shared" si="2"/>
        <v>栄養講師国公立・私立教員非常勤奈良県費0.8</v>
      </c>
      <c r="D129" s="20" t="s">
        <v>255</v>
      </c>
      <c r="E129" s="23" t="s">
        <v>33</v>
      </c>
      <c r="F129" s="1" t="s">
        <v>17</v>
      </c>
      <c r="G129" s="20" t="s">
        <v>60</v>
      </c>
      <c r="H129" s="22">
        <v>0.8</v>
      </c>
      <c r="I129" s="20" t="s">
        <v>140</v>
      </c>
    </row>
    <row r="130" spans="1:10">
      <c r="A130">
        <v>129</v>
      </c>
      <c r="B130" s="24"/>
      <c r="C130" s="31" t="str">
        <f t="shared" si="2"/>
        <v>栄養講師国公立・私立教員非常勤奈良県費以外の公費0.8</v>
      </c>
      <c r="D130" s="20" t="s">
        <v>255</v>
      </c>
      <c r="E130" s="23" t="s">
        <v>33</v>
      </c>
      <c r="F130" s="1" t="s">
        <v>17</v>
      </c>
      <c r="G130" s="20" t="s">
        <v>228</v>
      </c>
      <c r="H130" s="22">
        <v>0.8</v>
      </c>
      <c r="I130" s="20" t="s">
        <v>140</v>
      </c>
    </row>
    <row r="131" spans="1:10">
      <c r="A131">
        <v>130</v>
      </c>
      <c r="B131" s="24"/>
      <c r="C131" s="31" t="str">
        <f t="shared" si="2"/>
        <v>栄養講師国公立・私立教員非常勤その他0.8</v>
      </c>
      <c r="D131" s="20" t="s">
        <v>255</v>
      </c>
      <c r="E131" s="23" t="s">
        <v>33</v>
      </c>
      <c r="F131" s="1" t="s">
        <v>17</v>
      </c>
      <c r="G131" s="20" t="s">
        <v>16</v>
      </c>
      <c r="H131" s="22">
        <v>0.8</v>
      </c>
      <c r="I131" s="20" t="s">
        <v>149</v>
      </c>
    </row>
    <row r="132" spans="1:10">
      <c r="A132">
        <v>131</v>
      </c>
      <c r="B132" s="24"/>
      <c r="C132" s="31" t="str">
        <f t="shared" si="2"/>
        <v>栄養講師教員以外の公務員正規（無期雇用）奈良県費1</v>
      </c>
      <c r="D132" s="20" t="s">
        <v>255</v>
      </c>
      <c r="E132" s="23" t="s">
        <v>224</v>
      </c>
      <c r="F132" s="1" t="s">
        <v>19</v>
      </c>
      <c r="G132" s="20" t="s">
        <v>60</v>
      </c>
      <c r="H132" s="22">
        <v>1</v>
      </c>
      <c r="I132" s="20" t="s">
        <v>138</v>
      </c>
    </row>
    <row r="133" spans="1:10">
      <c r="A133">
        <v>132</v>
      </c>
      <c r="B133" s="24"/>
      <c r="C133" s="31" t="str">
        <f t="shared" si="2"/>
        <v>栄養講師教員以外の公務員正規（無期雇用）奈良県費以外の公費1</v>
      </c>
      <c r="D133" s="20" t="s">
        <v>255</v>
      </c>
      <c r="E133" s="23" t="s">
        <v>224</v>
      </c>
      <c r="F133" s="1" t="s">
        <v>19</v>
      </c>
      <c r="G133" s="20" t="s">
        <v>228</v>
      </c>
      <c r="H133" s="22">
        <v>1</v>
      </c>
      <c r="I133" s="20" t="s">
        <v>139</v>
      </c>
    </row>
    <row r="134" spans="1:10">
      <c r="A134">
        <v>133</v>
      </c>
      <c r="B134" s="24"/>
      <c r="C134" s="31" t="str">
        <f t="shared" si="2"/>
        <v>栄養講師教員以外の公務員正規（無期雇用）その他1</v>
      </c>
      <c r="D134" s="20" t="s">
        <v>255</v>
      </c>
      <c r="E134" s="23" t="s">
        <v>224</v>
      </c>
      <c r="F134" s="1" t="s">
        <v>19</v>
      </c>
      <c r="G134" s="20" t="s">
        <v>16</v>
      </c>
      <c r="H134" s="22">
        <v>1</v>
      </c>
      <c r="I134" s="20" t="s">
        <v>139</v>
      </c>
    </row>
    <row r="135" spans="1:10">
      <c r="A135">
        <v>134</v>
      </c>
      <c r="B135" s="24"/>
      <c r="C135" s="31" t="str">
        <f t="shared" si="2"/>
        <v>栄養講師教員以外の公務員臨時・任期付・会計年度任用職員（有期雇用・常勤）奈良県費0.8</v>
      </c>
      <c r="D135" s="20" t="s">
        <v>255</v>
      </c>
      <c r="E135" s="23" t="s">
        <v>224</v>
      </c>
      <c r="F135" s="1" t="s">
        <v>70</v>
      </c>
      <c r="G135" s="20" t="s">
        <v>60</v>
      </c>
      <c r="H135" s="22">
        <v>0.8</v>
      </c>
      <c r="I135" s="20" t="s">
        <v>140</v>
      </c>
    </row>
    <row r="136" spans="1:10">
      <c r="A136">
        <v>135</v>
      </c>
      <c r="B136" s="24"/>
      <c r="C136" s="31" t="str">
        <f t="shared" si="2"/>
        <v>栄養講師教員以外の公務員臨時・任期付・会計年度任用職員（有期雇用・常勤）奈良県費以外の公費0.8</v>
      </c>
      <c r="D136" s="20" t="s">
        <v>255</v>
      </c>
      <c r="E136" s="23" t="s">
        <v>224</v>
      </c>
      <c r="F136" s="1" t="s">
        <v>70</v>
      </c>
      <c r="G136" s="20" t="s">
        <v>228</v>
      </c>
      <c r="H136" s="22">
        <v>0.8</v>
      </c>
      <c r="I136" s="20" t="s">
        <v>140</v>
      </c>
    </row>
    <row r="137" spans="1:10">
      <c r="A137">
        <v>136</v>
      </c>
      <c r="B137" s="24"/>
      <c r="C137" s="31" t="str">
        <f t="shared" si="2"/>
        <v>栄養講師教員以外の公務員臨時・任期付・会計年度任用職員（有期雇用・常勤）その他0.8</v>
      </c>
      <c r="D137" s="20" t="s">
        <v>255</v>
      </c>
      <c r="E137" s="23" t="s">
        <v>224</v>
      </c>
      <c r="F137" s="1" t="s">
        <v>70</v>
      </c>
      <c r="G137" s="20" t="s">
        <v>16</v>
      </c>
      <c r="H137" s="22">
        <v>0.8</v>
      </c>
      <c r="I137" s="20" t="s">
        <v>140</v>
      </c>
    </row>
    <row r="138" spans="1:10">
      <c r="A138">
        <v>137</v>
      </c>
      <c r="B138" s="24"/>
      <c r="C138" s="31" t="str">
        <f t="shared" si="2"/>
        <v>栄養講師教員以外の公務員会計年度任用職員、非常勤職員奈良県費0.5</v>
      </c>
      <c r="D138" s="20" t="s">
        <v>255</v>
      </c>
      <c r="E138" s="23" t="s">
        <v>224</v>
      </c>
      <c r="F138" s="1" t="s">
        <v>21</v>
      </c>
      <c r="G138" s="20" t="s">
        <v>60</v>
      </c>
      <c r="H138" s="22">
        <v>0.5</v>
      </c>
      <c r="I138" s="20" t="s">
        <v>146</v>
      </c>
    </row>
    <row r="139" spans="1:10">
      <c r="A139">
        <v>138</v>
      </c>
      <c r="B139" s="24"/>
      <c r="C139" s="31" t="str">
        <f t="shared" si="2"/>
        <v>栄養講師教員以外の公務員会計年度任用職員、非常勤職員奈良県費以外の公費0.5</v>
      </c>
      <c r="D139" s="20" t="s">
        <v>255</v>
      </c>
      <c r="E139" s="23" t="s">
        <v>224</v>
      </c>
      <c r="F139" s="1" t="s">
        <v>21</v>
      </c>
      <c r="G139" s="20" t="s">
        <v>228</v>
      </c>
      <c r="H139" s="22">
        <v>0.5</v>
      </c>
      <c r="I139" s="20" t="s">
        <v>146</v>
      </c>
    </row>
    <row r="140" spans="1:10">
      <c r="A140">
        <v>139</v>
      </c>
      <c r="B140" s="24"/>
      <c r="C140" s="31" t="str">
        <f t="shared" si="2"/>
        <v>栄養講師教員以外の公務員会計年度任用職員、非常勤職員その他0.5</v>
      </c>
      <c r="D140" s="20" t="s">
        <v>255</v>
      </c>
      <c r="E140" s="23" t="s">
        <v>224</v>
      </c>
      <c r="F140" s="1" t="s">
        <v>21</v>
      </c>
      <c r="G140" s="20" t="s">
        <v>16</v>
      </c>
      <c r="H140" s="22">
        <v>0.5</v>
      </c>
      <c r="I140" s="20" t="s">
        <v>146</v>
      </c>
    </row>
    <row r="141" spans="1:10">
      <c r="A141">
        <v>140</v>
      </c>
      <c r="B141" s="24"/>
      <c r="C141" s="31" t="str">
        <f t="shared" si="2"/>
        <v>栄養講師民間企業・団体正規（無期雇用）1</v>
      </c>
      <c r="D141" s="20" t="s">
        <v>255</v>
      </c>
      <c r="E141" s="23" t="s">
        <v>20</v>
      </c>
      <c r="F141" s="21" t="s">
        <v>18</v>
      </c>
      <c r="G141" s="20"/>
      <c r="H141" s="22">
        <v>1</v>
      </c>
      <c r="I141" s="20" t="s">
        <v>148</v>
      </c>
      <c r="J141" t="s">
        <v>144</v>
      </c>
    </row>
    <row r="142" spans="1:10">
      <c r="A142">
        <v>141</v>
      </c>
      <c r="B142" s="24"/>
      <c r="C142" s="31" t="str">
        <f t="shared" si="2"/>
        <v>栄養講師民間企業・団体正規（無期雇用）0.8</v>
      </c>
      <c r="D142" s="20" t="s">
        <v>254</v>
      </c>
      <c r="E142" s="23" t="s">
        <v>20</v>
      </c>
      <c r="F142" s="21" t="s">
        <v>18</v>
      </c>
      <c r="G142" s="20"/>
      <c r="H142" s="22">
        <v>0.8</v>
      </c>
      <c r="I142" s="20" t="s">
        <v>149</v>
      </c>
    </row>
    <row r="143" spans="1:10">
      <c r="A143">
        <v>142</v>
      </c>
      <c r="B143" s="24"/>
      <c r="C143" s="31" t="str">
        <f t="shared" si="2"/>
        <v>栄養講師民間企業・団体契約社員・臨時職員・非常勤等（有期雇用）0.8</v>
      </c>
      <c r="D143" s="20" t="s">
        <v>254</v>
      </c>
      <c r="E143" s="23" t="s">
        <v>20</v>
      </c>
      <c r="F143" s="21" t="s">
        <v>23</v>
      </c>
      <c r="G143" s="20"/>
      <c r="H143" s="22">
        <v>0.8</v>
      </c>
      <c r="I143" s="20" t="s">
        <v>149</v>
      </c>
    </row>
    <row r="144" spans="1:10">
      <c r="A144">
        <v>143</v>
      </c>
      <c r="B144" s="24"/>
      <c r="C144" s="31" t="str">
        <f t="shared" si="2"/>
        <v>栄養講師民間企業・団体パート・アルバイト0.5</v>
      </c>
      <c r="D144" s="20" t="s">
        <v>254</v>
      </c>
      <c r="E144" s="23" t="s">
        <v>20</v>
      </c>
      <c r="F144" s="21" t="s">
        <v>24</v>
      </c>
      <c r="G144" s="20"/>
      <c r="H144" s="22">
        <v>0.5</v>
      </c>
      <c r="I144" s="20" t="s">
        <v>146</v>
      </c>
    </row>
    <row r="145" spans="1:9">
      <c r="A145">
        <v>144</v>
      </c>
      <c r="B145" s="24"/>
      <c r="C145" s="31" t="str">
        <f t="shared" si="2"/>
        <v>栄養講師通学正規の修学年数内の期間1</v>
      </c>
      <c r="D145" s="20" t="s">
        <v>254</v>
      </c>
      <c r="E145" s="26" t="s">
        <v>31</v>
      </c>
      <c r="F145" s="21" t="s">
        <v>30</v>
      </c>
      <c r="G145" s="20"/>
      <c r="H145" s="22">
        <v>1</v>
      </c>
      <c r="I145" s="20" t="s">
        <v>147</v>
      </c>
    </row>
    <row r="146" spans="1:9">
      <c r="A146">
        <v>145</v>
      </c>
      <c r="B146" s="24"/>
      <c r="C146" s="31" t="str">
        <f t="shared" si="2"/>
        <v>栄養講師通学上記以外（留年、留学、休学、科目履修、通信教育等）0.5</v>
      </c>
      <c r="D146" s="20" t="s">
        <v>254</v>
      </c>
      <c r="E146" s="26" t="s">
        <v>31</v>
      </c>
      <c r="F146" s="21" t="s">
        <v>25</v>
      </c>
      <c r="G146" s="20"/>
      <c r="H146" s="22">
        <v>0.5</v>
      </c>
      <c r="I146" s="20" t="s">
        <v>146</v>
      </c>
    </row>
    <row r="147" spans="1:9">
      <c r="A147">
        <v>146</v>
      </c>
      <c r="B147" s="24"/>
      <c r="C147" s="31" t="str">
        <f t="shared" si="2"/>
        <v>栄養講師その他在家庭（無職）、自営（個人事業・フリーランス等）0.5</v>
      </c>
      <c r="D147" s="20" t="s">
        <v>254</v>
      </c>
      <c r="E147" s="26" t="s">
        <v>16</v>
      </c>
      <c r="F147" s="21" t="s">
        <v>26</v>
      </c>
      <c r="G147" s="20"/>
      <c r="H147" s="22">
        <v>0.5</v>
      </c>
      <c r="I147" s="20" t="s">
        <v>146</v>
      </c>
    </row>
    <row r="148" spans="1:9">
      <c r="A148">
        <v>147</v>
      </c>
      <c r="B148" s="24"/>
      <c r="C148" s="31" t="str">
        <f t="shared" si="2"/>
        <v>実習助手・寄宿舎指導員国公立・私立教員正規（無期雇用）奈良県費1</v>
      </c>
      <c r="D148" s="20" t="s">
        <v>78</v>
      </c>
      <c r="E148" s="23" t="s">
        <v>33</v>
      </c>
      <c r="F148" s="1" t="s">
        <v>19</v>
      </c>
      <c r="G148" s="20" t="s">
        <v>60</v>
      </c>
      <c r="H148" s="22">
        <v>1</v>
      </c>
      <c r="I148" s="20" t="s">
        <v>138</v>
      </c>
    </row>
    <row r="149" spans="1:9">
      <c r="A149">
        <v>148</v>
      </c>
      <c r="B149" s="24"/>
      <c r="C149" s="31" t="str">
        <f t="shared" si="2"/>
        <v>実習助手・寄宿舎指導員国公立・私立教員正規（無期雇用）奈良県費以外の公費1</v>
      </c>
      <c r="D149" s="20" t="s">
        <v>78</v>
      </c>
      <c r="E149" s="23" t="s">
        <v>33</v>
      </c>
      <c r="F149" s="1" t="s">
        <v>19</v>
      </c>
      <c r="G149" s="20" t="s">
        <v>228</v>
      </c>
      <c r="H149" s="22">
        <v>1</v>
      </c>
      <c r="I149" s="20" t="s">
        <v>139</v>
      </c>
    </row>
    <row r="150" spans="1:9">
      <c r="A150">
        <v>149</v>
      </c>
      <c r="B150" s="24"/>
      <c r="C150" s="31" t="str">
        <f t="shared" si="2"/>
        <v>実習助手・寄宿舎指導員国公立・私立教員正規（無期雇用）その他1</v>
      </c>
      <c r="D150" s="20" t="s">
        <v>78</v>
      </c>
      <c r="E150" s="23" t="s">
        <v>33</v>
      </c>
      <c r="F150" s="1" t="s">
        <v>19</v>
      </c>
      <c r="G150" s="20" t="s">
        <v>16</v>
      </c>
      <c r="H150" s="22">
        <v>1</v>
      </c>
      <c r="I150" s="20" t="s">
        <v>148</v>
      </c>
    </row>
    <row r="151" spans="1:9">
      <c r="A151">
        <v>150</v>
      </c>
      <c r="B151" s="24"/>
      <c r="C151" s="31" t="str">
        <f t="shared" si="2"/>
        <v>実習助手・寄宿舎指導員国公立・私立教員臨時・任期付等（有期雇用・常勤）奈良県費1</v>
      </c>
      <c r="D151" s="20" t="s">
        <v>78</v>
      </c>
      <c r="E151" s="23" t="s">
        <v>33</v>
      </c>
      <c r="F151" s="1" t="s">
        <v>22</v>
      </c>
      <c r="G151" s="20" t="s">
        <v>60</v>
      </c>
      <c r="H151" s="22">
        <v>1</v>
      </c>
      <c r="I151" s="20" t="s">
        <v>138</v>
      </c>
    </row>
    <row r="152" spans="1:9">
      <c r="A152">
        <v>151</v>
      </c>
      <c r="B152" s="24"/>
      <c r="C152" s="31" t="str">
        <f t="shared" si="2"/>
        <v>実習助手・寄宿舎指導員国公立・私立教員臨時・任期付等（有期雇用・常勤）奈良県費以外の公費1</v>
      </c>
      <c r="D152" s="20" t="s">
        <v>78</v>
      </c>
      <c r="E152" s="23" t="s">
        <v>33</v>
      </c>
      <c r="F152" s="1" t="s">
        <v>22</v>
      </c>
      <c r="G152" s="20" t="s">
        <v>228</v>
      </c>
      <c r="H152" s="22">
        <v>1</v>
      </c>
      <c r="I152" s="20" t="s">
        <v>139</v>
      </c>
    </row>
    <row r="153" spans="1:9">
      <c r="A153">
        <v>152</v>
      </c>
      <c r="B153" s="24"/>
      <c r="C153" s="31" t="str">
        <f t="shared" si="2"/>
        <v>実習助手・寄宿舎指導員国公立・私立教員臨時・任期付等（有期雇用・常勤）その他1</v>
      </c>
      <c r="D153" s="20" t="s">
        <v>78</v>
      </c>
      <c r="E153" s="23" t="s">
        <v>33</v>
      </c>
      <c r="F153" s="1" t="s">
        <v>22</v>
      </c>
      <c r="G153" s="20" t="s">
        <v>16</v>
      </c>
      <c r="H153" s="22">
        <v>1</v>
      </c>
      <c r="I153" s="20" t="s">
        <v>148</v>
      </c>
    </row>
    <row r="154" spans="1:9">
      <c r="A154">
        <v>153</v>
      </c>
      <c r="B154" s="24"/>
      <c r="C154" s="31" t="str">
        <f t="shared" si="2"/>
        <v>実習助手・寄宿舎指導員国公立・私立教員非常勤奈良県費0.8</v>
      </c>
      <c r="D154" s="20" t="s">
        <v>78</v>
      </c>
      <c r="E154" s="23" t="s">
        <v>33</v>
      </c>
      <c r="F154" s="1" t="s">
        <v>17</v>
      </c>
      <c r="G154" s="20" t="s">
        <v>60</v>
      </c>
      <c r="H154" s="22">
        <v>0.8</v>
      </c>
      <c r="I154" s="20" t="s">
        <v>140</v>
      </c>
    </row>
    <row r="155" spans="1:9">
      <c r="A155">
        <v>154</v>
      </c>
      <c r="B155" s="24"/>
      <c r="C155" s="31" t="str">
        <f t="shared" si="2"/>
        <v>実習助手・寄宿舎指導員国公立・私立教員非常勤奈良県費以外の公費0.8</v>
      </c>
      <c r="D155" s="20" t="s">
        <v>78</v>
      </c>
      <c r="E155" s="23" t="s">
        <v>33</v>
      </c>
      <c r="F155" s="1" t="s">
        <v>17</v>
      </c>
      <c r="G155" s="20" t="s">
        <v>228</v>
      </c>
      <c r="H155" s="22">
        <v>0.8</v>
      </c>
      <c r="I155" s="20" t="s">
        <v>140</v>
      </c>
    </row>
    <row r="156" spans="1:9">
      <c r="A156">
        <v>155</v>
      </c>
      <c r="B156" s="24"/>
      <c r="C156" s="31" t="str">
        <f t="shared" ref="C156:C199" si="3">D156&amp;E156&amp;F156&amp;G156&amp;H156</f>
        <v>実習助手・寄宿舎指導員国公立・私立教員非常勤その他0.8</v>
      </c>
      <c r="D156" s="20" t="s">
        <v>78</v>
      </c>
      <c r="E156" s="23" t="s">
        <v>33</v>
      </c>
      <c r="F156" s="1" t="s">
        <v>17</v>
      </c>
      <c r="G156" s="20" t="s">
        <v>16</v>
      </c>
      <c r="H156" s="22">
        <v>0.8</v>
      </c>
      <c r="I156" s="20" t="s">
        <v>149</v>
      </c>
    </row>
    <row r="157" spans="1:9">
      <c r="A157">
        <v>156</v>
      </c>
      <c r="B157" s="24"/>
      <c r="C157" s="31" t="str">
        <f t="shared" si="3"/>
        <v>実習助手・寄宿舎指導員教員以外の公務員正規（無期雇用）奈良県費1</v>
      </c>
      <c r="D157" s="20" t="s">
        <v>78</v>
      </c>
      <c r="E157" s="23" t="s">
        <v>224</v>
      </c>
      <c r="F157" s="1" t="s">
        <v>19</v>
      </c>
      <c r="G157" s="20" t="s">
        <v>60</v>
      </c>
      <c r="H157" s="22">
        <v>1</v>
      </c>
      <c r="I157" s="20" t="s">
        <v>138</v>
      </c>
    </row>
    <row r="158" spans="1:9">
      <c r="A158">
        <v>157</v>
      </c>
      <c r="B158" s="24"/>
      <c r="C158" s="31" t="str">
        <f t="shared" si="3"/>
        <v>実習助手・寄宿舎指導員教員以外の公務員正規（無期雇用）奈良県費以外の公費1</v>
      </c>
      <c r="D158" s="20" t="s">
        <v>78</v>
      </c>
      <c r="E158" s="23" t="s">
        <v>224</v>
      </c>
      <c r="F158" s="1" t="s">
        <v>19</v>
      </c>
      <c r="G158" s="20" t="s">
        <v>228</v>
      </c>
      <c r="H158" s="22">
        <v>1</v>
      </c>
      <c r="I158" s="20" t="s">
        <v>139</v>
      </c>
    </row>
    <row r="159" spans="1:9">
      <c r="A159">
        <v>158</v>
      </c>
      <c r="B159" s="24"/>
      <c r="C159" s="31" t="str">
        <f t="shared" si="3"/>
        <v>実習助手・寄宿舎指導員教員以外の公務員正規（無期雇用）その他1</v>
      </c>
      <c r="D159" s="20" t="s">
        <v>78</v>
      </c>
      <c r="E159" s="23" t="s">
        <v>224</v>
      </c>
      <c r="F159" s="1" t="s">
        <v>19</v>
      </c>
      <c r="G159" s="20" t="s">
        <v>16</v>
      </c>
      <c r="H159" s="22">
        <v>1</v>
      </c>
      <c r="I159" s="20" t="s">
        <v>139</v>
      </c>
    </row>
    <row r="160" spans="1:9">
      <c r="A160">
        <v>159</v>
      </c>
      <c r="B160" s="24"/>
      <c r="C160" s="31" t="str">
        <f t="shared" si="3"/>
        <v>実習助手・寄宿舎指導員教員以外の公務員臨時・任期付・会計年度任用職員（有期雇用・常勤）奈良県費0.8</v>
      </c>
      <c r="D160" s="20" t="s">
        <v>78</v>
      </c>
      <c r="E160" s="23" t="s">
        <v>224</v>
      </c>
      <c r="F160" s="1" t="s">
        <v>70</v>
      </c>
      <c r="G160" s="20" t="s">
        <v>60</v>
      </c>
      <c r="H160" s="22">
        <v>0.8</v>
      </c>
      <c r="I160" s="20" t="s">
        <v>140</v>
      </c>
    </row>
    <row r="161" spans="1:9">
      <c r="A161">
        <v>160</v>
      </c>
      <c r="B161" s="24"/>
      <c r="C161" s="31" t="str">
        <f t="shared" si="3"/>
        <v>実習助手・寄宿舎指導員教員以外の公務員臨時・任期付・会計年度任用職員（有期雇用・常勤）奈良県費以外の公費0.8</v>
      </c>
      <c r="D161" s="20" t="s">
        <v>78</v>
      </c>
      <c r="E161" s="23" t="s">
        <v>224</v>
      </c>
      <c r="F161" s="1" t="s">
        <v>70</v>
      </c>
      <c r="G161" s="20" t="s">
        <v>228</v>
      </c>
      <c r="H161" s="22">
        <v>0.8</v>
      </c>
      <c r="I161" s="20" t="s">
        <v>140</v>
      </c>
    </row>
    <row r="162" spans="1:9">
      <c r="A162">
        <v>161</v>
      </c>
      <c r="B162" s="24"/>
      <c r="C162" s="31" t="str">
        <f t="shared" si="3"/>
        <v>実習助手・寄宿舎指導員教員以外の公務員臨時・任期付・会計年度任用職員（有期雇用・常勤）その他0.8</v>
      </c>
      <c r="D162" s="20" t="s">
        <v>78</v>
      </c>
      <c r="E162" s="23" t="s">
        <v>224</v>
      </c>
      <c r="F162" s="1" t="s">
        <v>70</v>
      </c>
      <c r="G162" s="20" t="s">
        <v>16</v>
      </c>
      <c r="H162" s="22">
        <v>0.8</v>
      </c>
      <c r="I162" s="20" t="s">
        <v>140</v>
      </c>
    </row>
    <row r="163" spans="1:9">
      <c r="A163">
        <v>162</v>
      </c>
      <c r="B163" s="24"/>
      <c r="C163" s="31" t="str">
        <f t="shared" si="3"/>
        <v>実習助手・寄宿舎指導員教員以外の公務員会計年度任用職員、非常勤職員奈良県費0.5</v>
      </c>
      <c r="D163" s="20" t="s">
        <v>78</v>
      </c>
      <c r="E163" s="23" t="s">
        <v>224</v>
      </c>
      <c r="F163" s="1" t="s">
        <v>21</v>
      </c>
      <c r="G163" s="20" t="s">
        <v>60</v>
      </c>
      <c r="H163" s="22">
        <v>0.5</v>
      </c>
      <c r="I163" s="20" t="s">
        <v>146</v>
      </c>
    </row>
    <row r="164" spans="1:9">
      <c r="A164">
        <v>163</v>
      </c>
      <c r="B164" s="24"/>
      <c r="C164" s="31" t="str">
        <f t="shared" si="3"/>
        <v>実習助手・寄宿舎指導員教員以外の公務員会計年度任用職員、非常勤職員奈良県費以外の公費0.5</v>
      </c>
      <c r="D164" s="20" t="s">
        <v>78</v>
      </c>
      <c r="E164" s="23" t="s">
        <v>224</v>
      </c>
      <c r="F164" s="1" t="s">
        <v>21</v>
      </c>
      <c r="G164" s="20" t="s">
        <v>228</v>
      </c>
      <c r="H164" s="22">
        <v>0.5</v>
      </c>
      <c r="I164" s="20" t="s">
        <v>146</v>
      </c>
    </row>
    <row r="165" spans="1:9">
      <c r="A165">
        <v>164</v>
      </c>
      <c r="B165" s="24"/>
      <c r="C165" s="31" t="str">
        <f t="shared" si="3"/>
        <v>実習助手・寄宿舎指導員教員以外の公務員会計年度任用職員、非常勤職員その他0.5</v>
      </c>
      <c r="D165" s="20" t="s">
        <v>78</v>
      </c>
      <c r="E165" s="23" t="s">
        <v>224</v>
      </c>
      <c r="F165" s="1" t="s">
        <v>21</v>
      </c>
      <c r="G165" s="20" t="s">
        <v>16</v>
      </c>
      <c r="H165" s="22">
        <v>0.5</v>
      </c>
      <c r="I165" s="20" t="s">
        <v>146</v>
      </c>
    </row>
    <row r="166" spans="1:9">
      <c r="A166">
        <v>165</v>
      </c>
      <c r="B166" s="24"/>
      <c r="C166" s="31" t="str">
        <f t="shared" si="3"/>
        <v>実習助手・寄宿舎指導員民間企業・団体正規（無期雇用）0.8</v>
      </c>
      <c r="D166" s="20" t="s">
        <v>78</v>
      </c>
      <c r="E166" s="21" t="s">
        <v>20</v>
      </c>
      <c r="F166" s="21" t="s">
        <v>18</v>
      </c>
      <c r="G166" s="20"/>
      <c r="H166" s="22">
        <v>0.8</v>
      </c>
      <c r="I166" s="20" t="s">
        <v>149</v>
      </c>
    </row>
    <row r="167" spans="1:9">
      <c r="A167">
        <v>166</v>
      </c>
      <c r="B167" s="24"/>
      <c r="C167" s="31" t="str">
        <f t="shared" si="3"/>
        <v>実習助手・寄宿舎指導員民間企業・団体契約社員・臨時職員・非常勤等（有期雇用）0.8</v>
      </c>
      <c r="D167" s="20" t="s">
        <v>78</v>
      </c>
      <c r="E167" s="21" t="s">
        <v>20</v>
      </c>
      <c r="F167" s="21" t="s">
        <v>23</v>
      </c>
      <c r="G167" s="20"/>
      <c r="H167" s="22">
        <v>0.8</v>
      </c>
      <c r="I167" s="20" t="s">
        <v>149</v>
      </c>
    </row>
    <row r="168" spans="1:9">
      <c r="A168">
        <v>167</v>
      </c>
      <c r="B168" s="24"/>
      <c r="C168" s="31" t="str">
        <f t="shared" si="3"/>
        <v>実習助手・寄宿舎指導員民間企業・団体パート・アルバイト0.5</v>
      </c>
      <c r="D168" s="20" t="s">
        <v>78</v>
      </c>
      <c r="E168" s="21" t="s">
        <v>20</v>
      </c>
      <c r="F168" s="21" t="s">
        <v>24</v>
      </c>
      <c r="G168" s="20"/>
      <c r="H168" s="22">
        <v>0.5</v>
      </c>
      <c r="I168" s="20" t="s">
        <v>146</v>
      </c>
    </row>
    <row r="169" spans="1:9">
      <c r="A169">
        <v>168</v>
      </c>
      <c r="B169" s="24"/>
      <c r="C169" s="31" t="str">
        <f t="shared" si="3"/>
        <v>実習助手・寄宿舎指導員通学正規の修学年数内の期間1</v>
      </c>
      <c r="D169" s="20" t="s">
        <v>78</v>
      </c>
      <c r="E169" s="20" t="s">
        <v>31</v>
      </c>
      <c r="F169" s="21" t="s">
        <v>30</v>
      </c>
      <c r="G169" s="20"/>
      <c r="H169" s="22">
        <v>1</v>
      </c>
      <c r="I169" s="20" t="s">
        <v>147</v>
      </c>
    </row>
    <row r="170" spans="1:9">
      <c r="A170">
        <v>169</v>
      </c>
      <c r="B170" s="24"/>
      <c r="C170" s="31" t="str">
        <f t="shared" si="3"/>
        <v>実習助手・寄宿舎指導員通学上記以外（留年、留学、休学、科目履修、通信教育等）0.5</v>
      </c>
      <c r="D170" s="20" t="s">
        <v>78</v>
      </c>
      <c r="E170" s="20" t="s">
        <v>31</v>
      </c>
      <c r="F170" s="21" t="s">
        <v>25</v>
      </c>
      <c r="G170" s="20"/>
      <c r="H170" s="22">
        <v>0.5</v>
      </c>
      <c r="I170" s="20" t="s">
        <v>146</v>
      </c>
    </row>
    <row r="171" spans="1:9">
      <c r="A171">
        <v>170</v>
      </c>
      <c r="B171" s="24"/>
      <c r="C171" s="31" t="str">
        <f t="shared" si="3"/>
        <v>実習助手・寄宿舎指導員その他在家庭（無職）、自営（個人事業・フリーランス等）0.5</v>
      </c>
      <c r="D171" s="20" t="s">
        <v>78</v>
      </c>
      <c r="E171" s="20" t="s">
        <v>16</v>
      </c>
      <c r="F171" s="21" t="s">
        <v>26</v>
      </c>
      <c r="G171" s="20"/>
      <c r="H171" s="22">
        <v>0.5</v>
      </c>
      <c r="I171" s="20" t="s">
        <v>146</v>
      </c>
    </row>
    <row r="172" spans="1:9">
      <c r="A172">
        <v>171</v>
      </c>
      <c r="B172" s="26" t="s">
        <v>73</v>
      </c>
      <c r="C172" s="31" t="str">
        <f t="shared" si="3"/>
        <v>学校事務国公立・私立教員正規（無期雇用）奈良県費1</v>
      </c>
      <c r="D172" s="20" t="s">
        <v>29</v>
      </c>
      <c r="E172" s="23" t="s">
        <v>33</v>
      </c>
      <c r="F172" s="1" t="s">
        <v>19</v>
      </c>
      <c r="G172" s="20" t="s">
        <v>60</v>
      </c>
      <c r="H172" s="22">
        <v>1</v>
      </c>
      <c r="I172" s="20" t="s">
        <v>138</v>
      </c>
    </row>
    <row r="173" spans="1:9">
      <c r="A173">
        <v>172</v>
      </c>
      <c r="B173" s="24"/>
      <c r="C173" s="31" t="str">
        <f t="shared" si="3"/>
        <v>学校事務国公立・私立教員正規（無期雇用）奈良県費以外の公費1</v>
      </c>
      <c r="D173" s="20" t="s">
        <v>29</v>
      </c>
      <c r="E173" s="23" t="s">
        <v>33</v>
      </c>
      <c r="F173" s="1" t="s">
        <v>19</v>
      </c>
      <c r="G173" s="20" t="s">
        <v>228</v>
      </c>
      <c r="H173" s="22">
        <v>1</v>
      </c>
      <c r="I173" s="20" t="s">
        <v>139</v>
      </c>
    </row>
    <row r="174" spans="1:9">
      <c r="A174">
        <v>173</v>
      </c>
      <c r="B174" s="24"/>
      <c r="C174" s="31" t="str">
        <f t="shared" si="3"/>
        <v>学校事務国公立・私立教員正規（無期雇用）その他1</v>
      </c>
      <c r="D174" s="20" t="s">
        <v>29</v>
      </c>
      <c r="E174" s="23" t="s">
        <v>33</v>
      </c>
      <c r="F174" s="1" t="s">
        <v>19</v>
      </c>
      <c r="G174" s="20" t="s">
        <v>16</v>
      </c>
      <c r="H174" s="22">
        <v>1</v>
      </c>
      <c r="I174" s="20" t="s">
        <v>148</v>
      </c>
    </row>
    <row r="175" spans="1:9">
      <c r="A175">
        <v>174</v>
      </c>
      <c r="B175" s="24"/>
      <c r="C175" s="31" t="str">
        <f t="shared" si="3"/>
        <v>学校事務国公立・私立教員臨時・任期付等（有期雇用・常勤）奈良県費0.8</v>
      </c>
      <c r="D175" s="20" t="s">
        <v>29</v>
      </c>
      <c r="E175" s="23" t="s">
        <v>33</v>
      </c>
      <c r="F175" s="1" t="s">
        <v>22</v>
      </c>
      <c r="G175" s="20" t="s">
        <v>60</v>
      </c>
      <c r="H175" s="22">
        <v>0.8</v>
      </c>
      <c r="I175" s="20" t="s">
        <v>140</v>
      </c>
    </row>
    <row r="176" spans="1:9">
      <c r="A176">
        <v>175</v>
      </c>
      <c r="B176" s="24"/>
      <c r="C176" s="31" t="str">
        <f t="shared" si="3"/>
        <v>学校事務国公立・私立教員臨時・任期付等（有期雇用・常勤）奈良県費以外の公費0.8</v>
      </c>
      <c r="D176" s="20" t="s">
        <v>29</v>
      </c>
      <c r="E176" s="23" t="s">
        <v>33</v>
      </c>
      <c r="F176" s="1" t="s">
        <v>22</v>
      </c>
      <c r="G176" s="20" t="s">
        <v>228</v>
      </c>
      <c r="H176" s="22">
        <v>0.8</v>
      </c>
      <c r="I176" s="20" t="s">
        <v>140</v>
      </c>
    </row>
    <row r="177" spans="1:10">
      <c r="A177">
        <v>176</v>
      </c>
      <c r="B177" s="24"/>
      <c r="C177" s="31" t="str">
        <f t="shared" si="3"/>
        <v>学校事務国公立・私立教員臨時・任期付等（有期雇用・常勤）その他0.8</v>
      </c>
      <c r="D177" s="20" t="s">
        <v>29</v>
      </c>
      <c r="E177" s="23" t="s">
        <v>33</v>
      </c>
      <c r="F177" s="1" t="s">
        <v>22</v>
      </c>
      <c r="G177" s="20" t="s">
        <v>16</v>
      </c>
      <c r="H177" s="22">
        <v>0.8</v>
      </c>
      <c r="I177" s="20" t="s">
        <v>149</v>
      </c>
    </row>
    <row r="178" spans="1:10">
      <c r="A178">
        <v>177</v>
      </c>
      <c r="B178" s="24"/>
      <c r="C178" s="31" t="str">
        <f t="shared" si="3"/>
        <v>学校事務国公立・私立教員非常勤奈良県費0.5</v>
      </c>
      <c r="D178" s="20" t="s">
        <v>29</v>
      </c>
      <c r="E178" s="23" t="s">
        <v>33</v>
      </c>
      <c r="F178" s="1" t="s">
        <v>17</v>
      </c>
      <c r="G178" s="20" t="s">
        <v>60</v>
      </c>
      <c r="H178" s="22">
        <v>0.5</v>
      </c>
      <c r="I178" s="20" t="s">
        <v>146</v>
      </c>
    </row>
    <row r="179" spans="1:10">
      <c r="A179">
        <v>178</v>
      </c>
      <c r="B179" s="24"/>
      <c r="C179" s="31" t="str">
        <f t="shared" si="3"/>
        <v>学校事務国公立・私立教員非常勤奈良県費以外の公費0.5</v>
      </c>
      <c r="D179" s="20" t="s">
        <v>29</v>
      </c>
      <c r="E179" s="23" t="s">
        <v>33</v>
      </c>
      <c r="F179" s="1" t="s">
        <v>17</v>
      </c>
      <c r="G179" s="20" t="s">
        <v>228</v>
      </c>
      <c r="H179" s="22">
        <v>0.5</v>
      </c>
      <c r="I179" s="20" t="s">
        <v>146</v>
      </c>
    </row>
    <row r="180" spans="1:10">
      <c r="A180">
        <v>179</v>
      </c>
      <c r="B180" s="24"/>
      <c r="C180" s="31" t="str">
        <f t="shared" si="3"/>
        <v>学校事務国公立・私立教員非常勤その他0.5</v>
      </c>
      <c r="D180" s="20" t="s">
        <v>29</v>
      </c>
      <c r="E180" s="23" t="s">
        <v>33</v>
      </c>
      <c r="F180" s="1" t="s">
        <v>17</v>
      </c>
      <c r="G180" s="20" t="s">
        <v>16</v>
      </c>
      <c r="H180" s="22">
        <v>0.5</v>
      </c>
      <c r="I180" s="20" t="s">
        <v>146</v>
      </c>
    </row>
    <row r="181" spans="1:10">
      <c r="A181">
        <v>180</v>
      </c>
      <c r="B181" s="24"/>
      <c r="C181" s="31" t="str">
        <f t="shared" si="3"/>
        <v>学校事務教員以外の公務員正規（無期雇用）奈良県費1</v>
      </c>
      <c r="D181" s="20" t="s">
        <v>29</v>
      </c>
      <c r="E181" s="23" t="s">
        <v>224</v>
      </c>
      <c r="F181" s="1" t="s">
        <v>19</v>
      </c>
      <c r="G181" s="20" t="s">
        <v>60</v>
      </c>
      <c r="H181" s="22">
        <v>1</v>
      </c>
      <c r="I181" s="20" t="s">
        <v>138</v>
      </c>
    </row>
    <row r="182" spans="1:10">
      <c r="A182">
        <v>181</v>
      </c>
      <c r="B182" s="24"/>
      <c r="C182" s="31" t="str">
        <f t="shared" si="3"/>
        <v>学校事務教員以外の公務員正規（無期雇用）奈良県費以外の公費1</v>
      </c>
      <c r="D182" s="20" t="s">
        <v>29</v>
      </c>
      <c r="E182" s="23" t="s">
        <v>224</v>
      </c>
      <c r="F182" s="1" t="s">
        <v>19</v>
      </c>
      <c r="G182" s="20" t="s">
        <v>228</v>
      </c>
      <c r="H182" s="22">
        <v>1</v>
      </c>
      <c r="I182" s="20" t="s">
        <v>139</v>
      </c>
    </row>
    <row r="183" spans="1:10">
      <c r="A183">
        <v>182</v>
      </c>
      <c r="B183" s="24"/>
      <c r="C183" s="31" t="str">
        <f t="shared" si="3"/>
        <v>学校事務教員以外の公務員正規（無期雇用）その他1</v>
      </c>
      <c r="D183" s="20" t="s">
        <v>29</v>
      </c>
      <c r="E183" s="23" t="s">
        <v>224</v>
      </c>
      <c r="F183" s="1" t="s">
        <v>19</v>
      </c>
      <c r="G183" s="20" t="s">
        <v>16</v>
      </c>
      <c r="H183" s="22">
        <v>1</v>
      </c>
      <c r="I183" s="20" t="s">
        <v>139</v>
      </c>
    </row>
    <row r="184" spans="1:10">
      <c r="A184">
        <v>183</v>
      </c>
      <c r="B184" s="24"/>
      <c r="C184" s="31" t="str">
        <f t="shared" si="3"/>
        <v>学校事務教員以外の公務員臨時・任期付・会計年度任用職員（有期雇用・常勤）奈良県費1</v>
      </c>
      <c r="D184" s="20" t="s">
        <v>29</v>
      </c>
      <c r="E184" s="23" t="s">
        <v>224</v>
      </c>
      <c r="F184" s="1" t="s">
        <v>57</v>
      </c>
      <c r="G184" s="20" t="s">
        <v>60</v>
      </c>
      <c r="H184" s="22">
        <v>1</v>
      </c>
      <c r="I184" s="20" t="s">
        <v>138</v>
      </c>
      <c r="J184" t="s">
        <v>143</v>
      </c>
    </row>
    <row r="185" spans="1:10">
      <c r="A185">
        <v>184</v>
      </c>
      <c r="B185" s="24"/>
      <c r="C185" s="31" t="str">
        <f t="shared" si="3"/>
        <v>学校事務教員以外の公務員臨時・任期付・会計年度任用職員（有期雇用・常勤）奈良県費以外の公費1</v>
      </c>
      <c r="D185" s="20" t="s">
        <v>29</v>
      </c>
      <c r="E185" s="23" t="s">
        <v>224</v>
      </c>
      <c r="F185" s="1" t="s">
        <v>57</v>
      </c>
      <c r="G185" s="20" t="s">
        <v>228</v>
      </c>
      <c r="H185" s="22">
        <v>1</v>
      </c>
      <c r="I185" s="20" t="s">
        <v>139</v>
      </c>
      <c r="J185" t="s">
        <v>143</v>
      </c>
    </row>
    <row r="186" spans="1:10">
      <c r="A186">
        <v>185</v>
      </c>
      <c r="B186" s="24"/>
      <c r="C186" s="31" t="str">
        <f t="shared" si="3"/>
        <v>学校事務教員以外の公務員臨時・任期付・会計年度任用職員（有期雇用・常勤）その他1</v>
      </c>
      <c r="D186" s="20" t="s">
        <v>29</v>
      </c>
      <c r="E186" s="23" t="s">
        <v>224</v>
      </c>
      <c r="F186" s="1" t="s">
        <v>57</v>
      </c>
      <c r="G186" s="20" t="s">
        <v>16</v>
      </c>
      <c r="H186" s="22">
        <v>1</v>
      </c>
      <c r="I186" s="20" t="s">
        <v>139</v>
      </c>
      <c r="J186" t="s">
        <v>143</v>
      </c>
    </row>
    <row r="187" spans="1:10">
      <c r="A187">
        <v>186</v>
      </c>
      <c r="B187" s="24"/>
      <c r="C187" s="31" t="str">
        <f t="shared" si="3"/>
        <v>学校事務教員以外の公務員臨時・任期付・会計年度任用職員（有期雇用・常勤）奈良県費0.8</v>
      </c>
      <c r="D187" s="20" t="s">
        <v>29</v>
      </c>
      <c r="E187" s="23" t="s">
        <v>224</v>
      </c>
      <c r="F187" s="1" t="s">
        <v>57</v>
      </c>
      <c r="G187" s="20" t="s">
        <v>60</v>
      </c>
      <c r="H187" s="22">
        <v>0.8</v>
      </c>
      <c r="I187" s="20" t="s">
        <v>140</v>
      </c>
    </row>
    <row r="188" spans="1:10">
      <c r="A188">
        <v>187</v>
      </c>
      <c r="B188" s="24"/>
      <c r="C188" s="31" t="str">
        <f t="shared" si="3"/>
        <v>学校事務教員以外の公務員臨時・任期付・会計年度任用職員（有期雇用・常勤）奈良県費以外の公費0.8</v>
      </c>
      <c r="D188" s="20" t="s">
        <v>29</v>
      </c>
      <c r="E188" s="23" t="s">
        <v>224</v>
      </c>
      <c r="F188" s="1" t="s">
        <v>57</v>
      </c>
      <c r="G188" s="20" t="s">
        <v>228</v>
      </c>
      <c r="H188" s="22">
        <v>0.8</v>
      </c>
      <c r="I188" s="20" t="s">
        <v>140</v>
      </c>
    </row>
    <row r="189" spans="1:10">
      <c r="A189">
        <v>188</v>
      </c>
      <c r="B189" s="24"/>
      <c r="C189" s="31" t="str">
        <f t="shared" si="3"/>
        <v>学校事務教員以外の公務員臨時・任期付・会計年度任用職員（有期雇用・常勤）その他0.8</v>
      </c>
      <c r="D189" s="20" t="s">
        <v>29</v>
      </c>
      <c r="E189" s="23" t="s">
        <v>224</v>
      </c>
      <c r="F189" s="1" t="s">
        <v>57</v>
      </c>
      <c r="G189" s="20" t="s">
        <v>16</v>
      </c>
      <c r="H189" s="22">
        <v>0.8</v>
      </c>
      <c r="I189" s="20" t="s">
        <v>140</v>
      </c>
    </row>
    <row r="190" spans="1:10">
      <c r="A190">
        <v>189</v>
      </c>
      <c r="B190" s="24"/>
      <c r="C190" s="31" t="str">
        <f t="shared" si="3"/>
        <v>学校事務教員以外の公務員会計年度任用職員、非常勤職員奈良県費0.5</v>
      </c>
      <c r="D190" s="20" t="s">
        <v>29</v>
      </c>
      <c r="E190" s="23" t="s">
        <v>224</v>
      </c>
      <c r="F190" s="1" t="s">
        <v>21</v>
      </c>
      <c r="G190" s="20" t="s">
        <v>60</v>
      </c>
      <c r="H190" s="22">
        <v>0.5</v>
      </c>
      <c r="I190" s="20" t="s">
        <v>146</v>
      </c>
    </row>
    <row r="191" spans="1:10">
      <c r="A191">
        <v>190</v>
      </c>
      <c r="B191" s="24"/>
      <c r="C191" s="31" t="str">
        <f t="shared" si="3"/>
        <v>学校事務教員以外の公務員会計年度任用職員、非常勤職員奈良県費以外の公費0.5</v>
      </c>
      <c r="D191" s="20" t="s">
        <v>29</v>
      </c>
      <c r="E191" s="23" t="s">
        <v>224</v>
      </c>
      <c r="F191" s="1" t="s">
        <v>21</v>
      </c>
      <c r="G191" s="20" t="s">
        <v>228</v>
      </c>
      <c r="H191" s="22">
        <v>0.5</v>
      </c>
      <c r="I191" s="20" t="s">
        <v>146</v>
      </c>
    </row>
    <row r="192" spans="1:10">
      <c r="A192">
        <v>191</v>
      </c>
      <c r="B192" s="24"/>
      <c r="C192" s="31" t="str">
        <f t="shared" si="3"/>
        <v>学校事務教員以外の公務員会計年度任用職員、非常勤職員その他0.5</v>
      </c>
      <c r="D192" s="20" t="s">
        <v>29</v>
      </c>
      <c r="E192" s="23" t="s">
        <v>224</v>
      </c>
      <c r="F192" s="1" t="s">
        <v>21</v>
      </c>
      <c r="G192" s="20" t="s">
        <v>16</v>
      </c>
      <c r="H192" s="22">
        <v>0.5</v>
      </c>
      <c r="I192" s="20" t="s">
        <v>146</v>
      </c>
    </row>
    <row r="193" spans="1:10">
      <c r="A193">
        <v>192</v>
      </c>
      <c r="B193" s="24"/>
      <c r="C193" s="31" t="str">
        <f t="shared" si="3"/>
        <v>学校事務民間企業・団体正規（無期雇用）1</v>
      </c>
      <c r="D193" s="20" t="s">
        <v>29</v>
      </c>
      <c r="E193" s="23" t="s">
        <v>20</v>
      </c>
      <c r="F193" s="21" t="s">
        <v>18</v>
      </c>
      <c r="G193" s="20"/>
      <c r="H193" s="22">
        <v>1</v>
      </c>
      <c r="I193" s="20" t="s">
        <v>148</v>
      </c>
    </row>
    <row r="194" spans="1:10">
      <c r="A194">
        <v>193</v>
      </c>
      <c r="B194" s="24"/>
      <c r="C194" s="31" t="str">
        <f t="shared" si="3"/>
        <v>学校事務民間企業・団体契約社員・臨時職員・非常勤等（有期雇用）0.8</v>
      </c>
      <c r="D194" s="20" t="s">
        <v>29</v>
      </c>
      <c r="E194" s="23" t="s">
        <v>20</v>
      </c>
      <c r="F194" s="21" t="s">
        <v>236</v>
      </c>
      <c r="G194" s="20"/>
      <c r="H194" s="22">
        <v>0.8</v>
      </c>
      <c r="I194" s="20" t="s">
        <v>149</v>
      </c>
      <c r="J194" t="s">
        <v>142</v>
      </c>
    </row>
    <row r="195" spans="1:10">
      <c r="A195">
        <v>194</v>
      </c>
      <c r="B195" s="24"/>
      <c r="C195" s="31" t="str">
        <f t="shared" si="3"/>
        <v>学校事務民間企業・団体契約社員・臨時職員・非常勤等（有期雇用）0.5</v>
      </c>
      <c r="D195" s="20" t="s">
        <v>29</v>
      </c>
      <c r="E195" s="23" t="s">
        <v>20</v>
      </c>
      <c r="F195" s="21" t="s">
        <v>23</v>
      </c>
      <c r="G195" s="20"/>
      <c r="H195" s="22">
        <v>0.5</v>
      </c>
      <c r="I195" s="20" t="s">
        <v>146</v>
      </c>
    </row>
    <row r="196" spans="1:10">
      <c r="A196">
        <v>195</v>
      </c>
      <c r="B196" s="24"/>
      <c r="C196" s="31" t="str">
        <f t="shared" si="3"/>
        <v>学校事務民間企業・団体パート・アルバイト0.5</v>
      </c>
      <c r="D196" s="20" t="s">
        <v>29</v>
      </c>
      <c r="E196" s="23" t="s">
        <v>20</v>
      </c>
      <c r="F196" s="21" t="s">
        <v>24</v>
      </c>
      <c r="G196" s="20"/>
      <c r="H196" s="22">
        <v>0.5</v>
      </c>
      <c r="I196" s="20" t="s">
        <v>146</v>
      </c>
    </row>
    <row r="197" spans="1:10">
      <c r="A197">
        <v>196</v>
      </c>
      <c r="B197" s="24"/>
      <c r="C197" s="31" t="str">
        <f t="shared" si="3"/>
        <v>学校事務通学正規の修学年数内の期間1</v>
      </c>
      <c r="D197" s="20" t="s">
        <v>29</v>
      </c>
      <c r="E197" s="26" t="s">
        <v>31</v>
      </c>
      <c r="F197" s="21" t="s">
        <v>30</v>
      </c>
      <c r="G197" s="20"/>
      <c r="H197" s="22">
        <v>1</v>
      </c>
      <c r="I197" s="20" t="s">
        <v>147</v>
      </c>
    </row>
    <row r="198" spans="1:10">
      <c r="A198">
        <v>197</v>
      </c>
      <c r="B198" s="24"/>
      <c r="C198" s="31" t="str">
        <f t="shared" si="3"/>
        <v>学校事務通学上記以外（留年、留学、休学、科目履修、通信教育等）0.5</v>
      </c>
      <c r="D198" s="20" t="s">
        <v>29</v>
      </c>
      <c r="E198" s="26" t="s">
        <v>31</v>
      </c>
      <c r="F198" s="21" t="s">
        <v>25</v>
      </c>
      <c r="G198" s="20"/>
      <c r="H198" s="22">
        <v>0.5</v>
      </c>
      <c r="I198" s="20" t="s">
        <v>146</v>
      </c>
    </row>
    <row r="199" spans="1:10">
      <c r="A199">
        <v>198</v>
      </c>
      <c r="B199" s="24"/>
      <c r="C199" s="31" t="str">
        <f t="shared" si="3"/>
        <v>学校事務その他在家庭（無職）、自営（個人事業・フリーランス等）0.5</v>
      </c>
      <c r="D199" s="20" t="s">
        <v>29</v>
      </c>
      <c r="E199" s="20" t="s">
        <v>16</v>
      </c>
      <c r="F199" s="21" t="s">
        <v>26</v>
      </c>
      <c r="G199" s="20"/>
      <c r="H199" s="22">
        <v>0.5</v>
      </c>
      <c r="I199" s="20" t="s">
        <v>146</v>
      </c>
    </row>
    <row r="200" spans="1:10">
      <c r="A200">
        <v>199</v>
      </c>
      <c r="B200" s="24"/>
      <c r="C200" s="31" t="str">
        <f t="shared" ref="C200:C208" si="4">D200&amp;E200&amp;F200&amp;G200&amp;H200</f>
        <v>司書国公立・私立教員正規（無期雇用）奈良県費1</v>
      </c>
      <c r="D200" s="20" t="s">
        <v>275</v>
      </c>
      <c r="E200" s="23" t="s">
        <v>33</v>
      </c>
      <c r="F200" s="1" t="s">
        <v>19</v>
      </c>
      <c r="G200" s="20" t="s">
        <v>60</v>
      </c>
      <c r="H200" s="22">
        <v>1</v>
      </c>
      <c r="I200" s="20" t="s">
        <v>138</v>
      </c>
    </row>
    <row r="201" spans="1:10">
      <c r="A201">
        <v>200</v>
      </c>
      <c r="B201" s="24"/>
      <c r="C201" s="31" t="str">
        <f t="shared" si="4"/>
        <v>司書国公立・私立教員正規（無期雇用）奈良県費以外の公費1</v>
      </c>
      <c r="D201" s="20" t="s">
        <v>275</v>
      </c>
      <c r="E201" s="23" t="s">
        <v>33</v>
      </c>
      <c r="F201" s="1" t="s">
        <v>19</v>
      </c>
      <c r="G201" s="20" t="s">
        <v>228</v>
      </c>
      <c r="H201" s="22">
        <v>1</v>
      </c>
      <c r="I201" s="20" t="s">
        <v>139</v>
      </c>
    </row>
    <row r="202" spans="1:10">
      <c r="A202">
        <v>201</v>
      </c>
      <c r="B202" s="24"/>
      <c r="C202" s="31" t="str">
        <f t="shared" si="4"/>
        <v>司書国公立・私立教員正規（無期雇用）その他1</v>
      </c>
      <c r="D202" s="20" t="s">
        <v>275</v>
      </c>
      <c r="E202" s="23" t="s">
        <v>33</v>
      </c>
      <c r="F202" s="1" t="s">
        <v>19</v>
      </c>
      <c r="G202" s="20" t="s">
        <v>16</v>
      </c>
      <c r="H202" s="22">
        <v>1</v>
      </c>
      <c r="I202" s="20" t="s">
        <v>148</v>
      </c>
    </row>
    <row r="203" spans="1:10">
      <c r="A203">
        <v>202</v>
      </c>
      <c r="B203" s="24"/>
      <c r="C203" s="31" t="str">
        <f t="shared" si="4"/>
        <v>司書国公立・私立教員臨時・任期付等（有期雇用・常勤）奈良県費0.8</v>
      </c>
      <c r="D203" s="20" t="s">
        <v>275</v>
      </c>
      <c r="E203" s="23" t="s">
        <v>33</v>
      </c>
      <c r="F203" s="1" t="s">
        <v>22</v>
      </c>
      <c r="G203" s="20" t="s">
        <v>60</v>
      </c>
      <c r="H203" s="22">
        <v>0.8</v>
      </c>
      <c r="I203" s="20" t="s">
        <v>140</v>
      </c>
    </row>
    <row r="204" spans="1:10">
      <c r="A204">
        <v>203</v>
      </c>
      <c r="B204" s="24"/>
      <c r="C204" s="31" t="str">
        <f t="shared" si="4"/>
        <v>司書国公立・私立教員臨時・任期付等（有期雇用・常勤）奈良県費以外の公費0.8</v>
      </c>
      <c r="D204" s="20" t="s">
        <v>275</v>
      </c>
      <c r="E204" s="23" t="s">
        <v>33</v>
      </c>
      <c r="F204" s="1" t="s">
        <v>22</v>
      </c>
      <c r="G204" s="20" t="s">
        <v>228</v>
      </c>
      <c r="H204" s="22">
        <v>0.8</v>
      </c>
      <c r="I204" s="20" t="s">
        <v>140</v>
      </c>
    </row>
    <row r="205" spans="1:10">
      <c r="A205">
        <v>204</v>
      </c>
      <c r="B205" s="24"/>
      <c r="C205" s="31" t="str">
        <f t="shared" si="4"/>
        <v>司書国公立・私立教員臨時・任期付等（有期雇用・常勤）その他0.8</v>
      </c>
      <c r="D205" s="20" t="s">
        <v>275</v>
      </c>
      <c r="E205" s="23" t="s">
        <v>33</v>
      </c>
      <c r="F205" s="1" t="s">
        <v>22</v>
      </c>
      <c r="G205" s="20" t="s">
        <v>16</v>
      </c>
      <c r="H205" s="22">
        <v>0.8</v>
      </c>
      <c r="I205" s="20" t="s">
        <v>149</v>
      </c>
    </row>
    <row r="206" spans="1:10">
      <c r="A206">
        <v>205</v>
      </c>
      <c r="B206" s="24"/>
      <c r="C206" s="31" t="str">
        <f t="shared" si="4"/>
        <v>司書国公立・私立教員非常勤奈良県費0.5</v>
      </c>
      <c r="D206" s="20" t="s">
        <v>275</v>
      </c>
      <c r="E206" s="23" t="s">
        <v>33</v>
      </c>
      <c r="F206" s="1" t="s">
        <v>17</v>
      </c>
      <c r="G206" s="20" t="s">
        <v>60</v>
      </c>
      <c r="H206" s="22">
        <v>0.5</v>
      </c>
      <c r="I206" s="20" t="s">
        <v>146</v>
      </c>
    </row>
    <row r="207" spans="1:10">
      <c r="A207">
        <v>206</v>
      </c>
      <c r="B207" s="24"/>
      <c r="C207" s="31" t="str">
        <f t="shared" si="4"/>
        <v>司書国公立・私立教員非常勤奈良県費以外の公費0.5</v>
      </c>
      <c r="D207" s="20" t="s">
        <v>275</v>
      </c>
      <c r="E207" s="23" t="s">
        <v>33</v>
      </c>
      <c r="F207" s="1" t="s">
        <v>17</v>
      </c>
      <c r="G207" s="20" t="s">
        <v>228</v>
      </c>
      <c r="H207" s="22">
        <v>0.5</v>
      </c>
      <c r="I207" s="20" t="s">
        <v>146</v>
      </c>
    </row>
    <row r="208" spans="1:10">
      <c r="A208">
        <v>207</v>
      </c>
      <c r="B208" s="24"/>
      <c r="C208" s="31" t="str">
        <f t="shared" si="4"/>
        <v>司書国公立・私立教員非常勤その他0.5</v>
      </c>
      <c r="D208" s="20" t="s">
        <v>275</v>
      </c>
      <c r="E208" s="23" t="s">
        <v>33</v>
      </c>
      <c r="F208" s="1" t="s">
        <v>17</v>
      </c>
      <c r="G208" s="20" t="s">
        <v>16</v>
      </c>
      <c r="H208" s="22">
        <v>0.5</v>
      </c>
      <c r="I208" s="20" t="s">
        <v>146</v>
      </c>
    </row>
    <row r="209" spans="1:10">
      <c r="A209">
        <v>208</v>
      </c>
      <c r="B209" s="24"/>
      <c r="C209" s="31" t="str">
        <f t="shared" ref="C209:C269" si="5">D209&amp;E209&amp;F209&amp;G209&amp;H209</f>
        <v>司書教員以外の公務員正規（無期雇用）奈良県費1</v>
      </c>
      <c r="D209" s="20" t="s">
        <v>275</v>
      </c>
      <c r="E209" s="23" t="s">
        <v>224</v>
      </c>
      <c r="F209" s="1" t="s">
        <v>19</v>
      </c>
      <c r="G209" s="20" t="s">
        <v>60</v>
      </c>
      <c r="H209" s="22">
        <v>1</v>
      </c>
      <c r="I209" s="20" t="s">
        <v>138</v>
      </c>
    </row>
    <row r="210" spans="1:10">
      <c r="A210">
        <v>209</v>
      </c>
      <c r="B210" s="24"/>
      <c r="C210" s="31" t="str">
        <f t="shared" si="5"/>
        <v>司書教員以外の公務員正規（無期雇用）奈良県費以外の公費1</v>
      </c>
      <c r="D210" s="20" t="s">
        <v>275</v>
      </c>
      <c r="E210" s="23" t="s">
        <v>224</v>
      </c>
      <c r="F210" s="1" t="s">
        <v>19</v>
      </c>
      <c r="G210" s="20" t="s">
        <v>228</v>
      </c>
      <c r="H210" s="22">
        <v>1</v>
      </c>
      <c r="I210" s="20" t="s">
        <v>139</v>
      </c>
    </row>
    <row r="211" spans="1:10">
      <c r="A211">
        <v>210</v>
      </c>
      <c r="B211" s="24"/>
      <c r="C211" s="31" t="str">
        <f t="shared" si="5"/>
        <v>司書教員以外の公務員正規（無期雇用）その他1</v>
      </c>
      <c r="D211" s="20" t="s">
        <v>275</v>
      </c>
      <c r="E211" s="23" t="s">
        <v>224</v>
      </c>
      <c r="F211" s="1" t="s">
        <v>19</v>
      </c>
      <c r="G211" s="20" t="s">
        <v>16</v>
      </c>
      <c r="H211" s="22">
        <v>1</v>
      </c>
      <c r="I211" s="20" t="s">
        <v>139</v>
      </c>
    </row>
    <row r="212" spans="1:10">
      <c r="A212">
        <v>211</v>
      </c>
      <c r="B212" s="24"/>
      <c r="C212" s="31" t="str">
        <f t="shared" si="5"/>
        <v>司書教員以外の公務員臨時・任期付・会計年度任用職員（有期雇用・常勤）奈良県費1</v>
      </c>
      <c r="D212" s="20" t="s">
        <v>275</v>
      </c>
      <c r="E212" s="23" t="s">
        <v>224</v>
      </c>
      <c r="F212" s="1" t="s">
        <v>57</v>
      </c>
      <c r="G212" s="20" t="s">
        <v>60</v>
      </c>
      <c r="H212" s="22">
        <v>1</v>
      </c>
      <c r="I212" s="20" t="s">
        <v>138</v>
      </c>
      <c r="J212" t="s">
        <v>279</v>
      </c>
    </row>
    <row r="213" spans="1:10">
      <c r="A213">
        <v>212</v>
      </c>
      <c r="B213" s="24"/>
      <c r="C213" s="31" t="str">
        <f t="shared" si="5"/>
        <v>司書教員以外の公務員臨時・任期付・会計年度任用職員（有期雇用・常勤）奈良県費以外の公費1</v>
      </c>
      <c r="D213" s="20" t="s">
        <v>275</v>
      </c>
      <c r="E213" s="23" t="s">
        <v>224</v>
      </c>
      <c r="F213" s="1" t="s">
        <v>57</v>
      </c>
      <c r="G213" s="20" t="s">
        <v>228</v>
      </c>
      <c r="H213" s="22">
        <v>1</v>
      </c>
      <c r="I213" s="20" t="s">
        <v>139</v>
      </c>
      <c r="J213" t="s">
        <v>279</v>
      </c>
    </row>
    <row r="214" spans="1:10">
      <c r="A214">
        <v>213</v>
      </c>
      <c r="B214" s="24"/>
      <c r="C214" s="31" t="str">
        <f t="shared" si="5"/>
        <v>司書教員以外の公務員臨時・任期付・会計年度任用職員（有期雇用・常勤）その他1</v>
      </c>
      <c r="D214" s="20" t="s">
        <v>275</v>
      </c>
      <c r="E214" s="23" t="s">
        <v>224</v>
      </c>
      <c r="F214" s="1" t="s">
        <v>57</v>
      </c>
      <c r="G214" s="20" t="s">
        <v>16</v>
      </c>
      <c r="H214" s="22">
        <v>1</v>
      </c>
      <c r="I214" s="20" t="s">
        <v>139</v>
      </c>
      <c r="J214" t="s">
        <v>279</v>
      </c>
    </row>
    <row r="215" spans="1:10">
      <c r="A215">
        <v>214</v>
      </c>
      <c r="B215" s="24"/>
      <c r="C215" s="31" t="str">
        <f t="shared" si="5"/>
        <v>司書教員以外の公務員臨時・任期付・会計年度任用職員（有期雇用・常勤）奈良県費0.8</v>
      </c>
      <c r="D215" s="20" t="s">
        <v>275</v>
      </c>
      <c r="E215" s="23" t="s">
        <v>224</v>
      </c>
      <c r="F215" s="1" t="s">
        <v>57</v>
      </c>
      <c r="G215" s="20" t="s">
        <v>60</v>
      </c>
      <c r="H215" s="22">
        <v>0.8</v>
      </c>
      <c r="I215" s="20" t="s">
        <v>140</v>
      </c>
    </row>
    <row r="216" spans="1:10">
      <c r="A216">
        <v>215</v>
      </c>
      <c r="B216" s="24"/>
      <c r="C216" s="31" t="str">
        <f t="shared" si="5"/>
        <v>司書教員以外の公務員臨時・任期付・会計年度任用職員（有期雇用・常勤）奈良県費以外の公費0.8</v>
      </c>
      <c r="D216" s="20" t="s">
        <v>275</v>
      </c>
      <c r="E216" s="23" t="s">
        <v>224</v>
      </c>
      <c r="F216" s="1" t="s">
        <v>57</v>
      </c>
      <c r="G216" s="20" t="s">
        <v>228</v>
      </c>
      <c r="H216" s="22">
        <v>0.8</v>
      </c>
      <c r="I216" s="20" t="s">
        <v>140</v>
      </c>
    </row>
    <row r="217" spans="1:10">
      <c r="A217">
        <v>216</v>
      </c>
      <c r="B217" s="24"/>
      <c r="C217" s="31" t="str">
        <f t="shared" si="5"/>
        <v>司書教員以外の公務員臨時・任期付・会計年度任用職員（有期雇用・常勤）その他0.8</v>
      </c>
      <c r="D217" s="20" t="s">
        <v>275</v>
      </c>
      <c r="E217" s="23" t="s">
        <v>224</v>
      </c>
      <c r="F217" s="1" t="s">
        <v>57</v>
      </c>
      <c r="G217" s="20" t="s">
        <v>16</v>
      </c>
      <c r="H217" s="22">
        <v>0.8</v>
      </c>
      <c r="I217" s="20" t="s">
        <v>140</v>
      </c>
    </row>
    <row r="218" spans="1:10">
      <c r="A218">
        <v>217</v>
      </c>
      <c r="B218" s="24"/>
      <c r="C218" s="31" t="str">
        <f t="shared" si="5"/>
        <v>司書教員以外の公務員会計年度任用職員、非常勤職員奈良県費0.5</v>
      </c>
      <c r="D218" s="20" t="s">
        <v>275</v>
      </c>
      <c r="E218" s="23" t="s">
        <v>224</v>
      </c>
      <c r="F218" s="1" t="s">
        <v>21</v>
      </c>
      <c r="G218" s="20" t="s">
        <v>60</v>
      </c>
      <c r="H218" s="22">
        <v>0.5</v>
      </c>
      <c r="I218" s="20" t="s">
        <v>146</v>
      </c>
    </row>
    <row r="219" spans="1:10">
      <c r="A219">
        <v>218</v>
      </c>
      <c r="B219" s="24"/>
      <c r="C219" s="31" t="str">
        <f t="shared" si="5"/>
        <v>司書教員以外の公務員会計年度任用職員、非常勤職員奈良県費以外の公費0.5</v>
      </c>
      <c r="D219" s="20" t="s">
        <v>275</v>
      </c>
      <c r="E219" s="23" t="s">
        <v>224</v>
      </c>
      <c r="F219" s="1" t="s">
        <v>21</v>
      </c>
      <c r="G219" s="20" t="s">
        <v>228</v>
      </c>
      <c r="H219" s="22">
        <v>0.5</v>
      </c>
      <c r="I219" s="20" t="s">
        <v>146</v>
      </c>
    </row>
    <row r="220" spans="1:10">
      <c r="A220">
        <v>219</v>
      </c>
      <c r="B220" s="24"/>
      <c r="C220" s="31" t="str">
        <f t="shared" si="5"/>
        <v>司書教員以外の公務員会計年度任用職員、非常勤職員その他0.5</v>
      </c>
      <c r="D220" s="20" t="s">
        <v>275</v>
      </c>
      <c r="E220" s="23" t="s">
        <v>224</v>
      </c>
      <c r="F220" s="1" t="s">
        <v>21</v>
      </c>
      <c r="G220" s="20" t="s">
        <v>16</v>
      </c>
      <c r="H220" s="22">
        <v>0.5</v>
      </c>
      <c r="I220" s="20" t="s">
        <v>146</v>
      </c>
    </row>
    <row r="221" spans="1:10">
      <c r="A221">
        <v>220</v>
      </c>
      <c r="B221" s="24"/>
      <c r="C221" s="31" t="str">
        <f t="shared" si="5"/>
        <v>司書民間企業・団体正規（無期雇用）1</v>
      </c>
      <c r="D221" s="20" t="s">
        <v>275</v>
      </c>
      <c r="E221" s="23" t="s">
        <v>20</v>
      </c>
      <c r="F221" s="21" t="s">
        <v>18</v>
      </c>
      <c r="G221" s="20"/>
      <c r="H221" s="22">
        <v>1</v>
      </c>
      <c r="I221" s="20" t="s">
        <v>148</v>
      </c>
    </row>
    <row r="222" spans="1:10">
      <c r="A222">
        <v>221</v>
      </c>
      <c r="B222" s="24"/>
      <c r="C222" s="31" t="str">
        <f t="shared" si="5"/>
        <v>司書民間企業・団体契約社員・臨時職員・非常勤等（有期雇用）0.8</v>
      </c>
      <c r="D222" s="20" t="s">
        <v>275</v>
      </c>
      <c r="E222" s="23" t="s">
        <v>20</v>
      </c>
      <c r="F222" s="21" t="s">
        <v>236</v>
      </c>
      <c r="G222" s="20"/>
      <c r="H222" s="22">
        <v>0.8</v>
      </c>
      <c r="I222" s="20" t="s">
        <v>149</v>
      </c>
      <c r="J222" t="s">
        <v>279</v>
      </c>
    </row>
    <row r="223" spans="1:10">
      <c r="A223">
        <v>222</v>
      </c>
      <c r="B223" s="24"/>
      <c r="C223" s="31" t="str">
        <f t="shared" si="5"/>
        <v>司書民間企業・団体契約社員・臨時職員・非常勤等（有期雇用）0.5</v>
      </c>
      <c r="D223" s="20" t="s">
        <v>275</v>
      </c>
      <c r="E223" s="23" t="s">
        <v>20</v>
      </c>
      <c r="F223" s="21" t="s">
        <v>23</v>
      </c>
      <c r="G223" s="20"/>
      <c r="H223" s="22">
        <v>0.5</v>
      </c>
      <c r="I223" s="20" t="s">
        <v>146</v>
      </c>
    </row>
    <row r="224" spans="1:10">
      <c r="A224">
        <v>223</v>
      </c>
      <c r="B224" s="24"/>
      <c r="C224" s="31" t="str">
        <f t="shared" si="5"/>
        <v>司書民間企業・団体パート・アルバイト0.5</v>
      </c>
      <c r="D224" s="20" t="s">
        <v>275</v>
      </c>
      <c r="E224" s="23" t="s">
        <v>20</v>
      </c>
      <c r="F224" s="21" t="s">
        <v>24</v>
      </c>
      <c r="G224" s="20"/>
      <c r="H224" s="22">
        <v>0.5</v>
      </c>
      <c r="I224" s="20" t="s">
        <v>146</v>
      </c>
    </row>
    <row r="225" spans="1:10">
      <c r="A225">
        <v>224</v>
      </c>
      <c r="B225" s="24"/>
      <c r="C225" s="31" t="str">
        <f t="shared" si="5"/>
        <v>司書通学正規の修学年数内の期間1</v>
      </c>
      <c r="D225" s="20" t="s">
        <v>275</v>
      </c>
      <c r="E225" s="26" t="s">
        <v>31</v>
      </c>
      <c r="F225" s="21" t="s">
        <v>30</v>
      </c>
      <c r="G225" s="20"/>
      <c r="H225" s="22">
        <v>1</v>
      </c>
      <c r="I225" s="20" t="s">
        <v>147</v>
      </c>
    </row>
    <row r="226" spans="1:10">
      <c r="A226">
        <v>225</v>
      </c>
      <c r="B226" s="24"/>
      <c r="C226" s="31" t="str">
        <f t="shared" si="5"/>
        <v>司書通学上記以外（留年、留学、休学、科目履修、通信教育等）0.5</v>
      </c>
      <c r="D226" s="20" t="s">
        <v>275</v>
      </c>
      <c r="E226" s="26" t="s">
        <v>31</v>
      </c>
      <c r="F226" s="21" t="s">
        <v>25</v>
      </c>
      <c r="G226" s="20"/>
      <c r="H226" s="22">
        <v>0.5</v>
      </c>
      <c r="I226" s="20" t="s">
        <v>146</v>
      </c>
    </row>
    <row r="227" spans="1:10">
      <c r="A227">
        <v>226</v>
      </c>
      <c r="B227" s="25"/>
      <c r="C227" s="31" t="str">
        <f t="shared" si="5"/>
        <v>司書その他在家庭（無職）、自営（個人事業・フリーランス等）0.5</v>
      </c>
      <c r="D227" s="20" t="s">
        <v>275</v>
      </c>
      <c r="E227" s="20" t="s">
        <v>16</v>
      </c>
      <c r="F227" s="21" t="s">
        <v>26</v>
      </c>
      <c r="G227" s="20"/>
      <c r="H227" s="22">
        <v>0.5</v>
      </c>
      <c r="I227" s="20" t="s">
        <v>146</v>
      </c>
    </row>
    <row r="228" spans="1:10">
      <c r="A228">
        <v>227</v>
      </c>
      <c r="B228" s="26" t="s">
        <v>271</v>
      </c>
      <c r="C228" s="31" t="str">
        <f t="shared" si="5"/>
        <v>栄養職員国公立・私立教員正規（無期雇用）奈良県費1</v>
      </c>
      <c r="D228" s="20" t="s">
        <v>243</v>
      </c>
      <c r="E228" s="23" t="s">
        <v>33</v>
      </c>
      <c r="F228" s="1" t="s">
        <v>19</v>
      </c>
      <c r="G228" s="20" t="s">
        <v>60</v>
      </c>
      <c r="H228" s="22">
        <v>1</v>
      </c>
      <c r="I228" s="20" t="s">
        <v>138</v>
      </c>
    </row>
    <row r="229" spans="1:10">
      <c r="A229">
        <v>228</v>
      </c>
      <c r="B229" s="24"/>
      <c r="C229" s="31" t="str">
        <f t="shared" si="5"/>
        <v>栄養職員国公立・私立教員正規（無期雇用）奈良県費以外の公費1</v>
      </c>
      <c r="D229" s="20" t="s">
        <v>243</v>
      </c>
      <c r="E229" s="23" t="s">
        <v>33</v>
      </c>
      <c r="F229" s="1" t="s">
        <v>19</v>
      </c>
      <c r="G229" s="20" t="s">
        <v>228</v>
      </c>
      <c r="H229" s="22">
        <v>1</v>
      </c>
      <c r="I229" s="20" t="s">
        <v>139</v>
      </c>
    </row>
    <row r="230" spans="1:10">
      <c r="A230">
        <v>229</v>
      </c>
      <c r="B230" s="24"/>
      <c r="C230" s="31" t="str">
        <f t="shared" si="5"/>
        <v>栄養職員国公立・私立教員正規（無期雇用）その他1</v>
      </c>
      <c r="D230" s="20" t="s">
        <v>243</v>
      </c>
      <c r="E230" s="23" t="s">
        <v>33</v>
      </c>
      <c r="F230" s="1" t="s">
        <v>19</v>
      </c>
      <c r="G230" s="20" t="s">
        <v>16</v>
      </c>
      <c r="H230" s="22">
        <v>1</v>
      </c>
      <c r="I230" s="20" t="s">
        <v>148</v>
      </c>
    </row>
    <row r="231" spans="1:10">
      <c r="A231">
        <v>230</v>
      </c>
      <c r="B231" s="24"/>
      <c r="C231" s="31" t="str">
        <f t="shared" si="5"/>
        <v>栄養職員国公立・私立教員臨時・任期付等（有期雇用・常勤）奈良県費0.8</v>
      </c>
      <c r="D231" s="20" t="s">
        <v>243</v>
      </c>
      <c r="E231" s="23" t="s">
        <v>33</v>
      </c>
      <c r="F231" s="1" t="s">
        <v>22</v>
      </c>
      <c r="G231" s="20" t="s">
        <v>60</v>
      </c>
      <c r="H231" s="22">
        <v>0.8</v>
      </c>
      <c r="I231" s="20" t="s">
        <v>140</v>
      </c>
    </row>
    <row r="232" spans="1:10">
      <c r="A232">
        <v>231</v>
      </c>
      <c r="B232" s="24"/>
      <c r="C232" s="31" t="str">
        <f t="shared" si="5"/>
        <v>栄養職員国公立・私立教員臨時・任期付等（有期雇用・常勤）奈良県費以外の公費0.8</v>
      </c>
      <c r="D232" s="20" t="s">
        <v>243</v>
      </c>
      <c r="E232" s="23" t="s">
        <v>33</v>
      </c>
      <c r="F232" s="1" t="s">
        <v>22</v>
      </c>
      <c r="G232" s="20" t="s">
        <v>228</v>
      </c>
      <c r="H232" s="22">
        <v>0.8</v>
      </c>
      <c r="I232" s="20" t="s">
        <v>140</v>
      </c>
    </row>
    <row r="233" spans="1:10">
      <c r="A233">
        <v>232</v>
      </c>
      <c r="B233" s="24"/>
      <c r="C233" s="31" t="str">
        <f t="shared" si="5"/>
        <v>栄養職員国公立・私立教員臨時・任期付等（有期雇用・常勤）その他0.8</v>
      </c>
      <c r="D233" s="20" t="s">
        <v>243</v>
      </c>
      <c r="E233" s="23" t="s">
        <v>33</v>
      </c>
      <c r="F233" s="1" t="s">
        <v>22</v>
      </c>
      <c r="G233" s="20" t="s">
        <v>16</v>
      </c>
      <c r="H233" s="22">
        <v>0.8</v>
      </c>
      <c r="I233" s="20" t="s">
        <v>149</v>
      </c>
    </row>
    <row r="234" spans="1:10">
      <c r="A234">
        <v>233</v>
      </c>
      <c r="B234" s="24"/>
      <c r="C234" s="31" t="str">
        <f t="shared" si="5"/>
        <v>栄養職員国公立・私立教員非常勤奈良県費0.5</v>
      </c>
      <c r="D234" s="20" t="s">
        <v>243</v>
      </c>
      <c r="E234" s="23" t="s">
        <v>33</v>
      </c>
      <c r="F234" s="1" t="s">
        <v>17</v>
      </c>
      <c r="G234" s="20" t="s">
        <v>60</v>
      </c>
      <c r="H234" s="22">
        <v>0.5</v>
      </c>
      <c r="I234" s="20" t="s">
        <v>146</v>
      </c>
    </row>
    <row r="235" spans="1:10">
      <c r="A235">
        <v>234</v>
      </c>
      <c r="B235" s="24"/>
      <c r="C235" s="31" t="str">
        <f t="shared" si="5"/>
        <v>栄養職員国公立・私立教員非常勤奈良県費以外の公費0.5</v>
      </c>
      <c r="D235" s="20" t="s">
        <v>243</v>
      </c>
      <c r="E235" s="23" t="s">
        <v>33</v>
      </c>
      <c r="F235" s="1" t="s">
        <v>17</v>
      </c>
      <c r="G235" s="20" t="s">
        <v>228</v>
      </c>
      <c r="H235" s="22">
        <v>0.5</v>
      </c>
      <c r="I235" s="20" t="s">
        <v>146</v>
      </c>
    </row>
    <row r="236" spans="1:10">
      <c r="A236">
        <v>235</v>
      </c>
      <c r="B236" s="24"/>
      <c r="C236" s="31" t="str">
        <f t="shared" si="5"/>
        <v>栄養職員国公立・私立教員非常勤その他0.5</v>
      </c>
      <c r="D236" s="20" t="s">
        <v>243</v>
      </c>
      <c r="E236" s="23" t="s">
        <v>33</v>
      </c>
      <c r="F236" s="1" t="s">
        <v>17</v>
      </c>
      <c r="G236" s="20" t="s">
        <v>16</v>
      </c>
      <c r="H236" s="22">
        <v>0.5</v>
      </c>
      <c r="I236" s="20" t="s">
        <v>146</v>
      </c>
    </row>
    <row r="237" spans="1:10">
      <c r="A237">
        <v>236</v>
      </c>
      <c r="B237" s="24"/>
      <c r="C237" s="31" t="str">
        <f t="shared" si="5"/>
        <v>栄養職員教員以外の公務員正規（無期雇用）奈良県費1</v>
      </c>
      <c r="D237" s="20" t="s">
        <v>243</v>
      </c>
      <c r="E237" s="23" t="s">
        <v>224</v>
      </c>
      <c r="F237" s="1" t="s">
        <v>19</v>
      </c>
      <c r="G237" s="20" t="s">
        <v>60</v>
      </c>
      <c r="H237" s="22">
        <v>1</v>
      </c>
      <c r="I237" s="20" t="s">
        <v>138</v>
      </c>
    </row>
    <row r="238" spans="1:10">
      <c r="A238">
        <v>237</v>
      </c>
      <c r="B238" s="24"/>
      <c r="C238" s="31" t="str">
        <f t="shared" si="5"/>
        <v>栄養職員教員以外の公務員正規（無期雇用）奈良県費以外の公費1</v>
      </c>
      <c r="D238" s="20" t="s">
        <v>243</v>
      </c>
      <c r="E238" s="23" t="s">
        <v>224</v>
      </c>
      <c r="F238" s="1" t="s">
        <v>19</v>
      </c>
      <c r="G238" s="20" t="s">
        <v>228</v>
      </c>
      <c r="H238" s="22">
        <v>1</v>
      </c>
      <c r="I238" s="20" t="s">
        <v>139</v>
      </c>
    </row>
    <row r="239" spans="1:10">
      <c r="A239">
        <v>238</v>
      </c>
      <c r="B239" s="24"/>
      <c r="C239" s="31" t="str">
        <f t="shared" si="5"/>
        <v>栄養職員教員以外の公務員正規（無期雇用）その他1</v>
      </c>
      <c r="D239" s="20" t="s">
        <v>243</v>
      </c>
      <c r="E239" s="23" t="s">
        <v>224</v>
      </c>
      <c r="F239" s="1" t="s">
        <v>19</v>
      </c>
      <c r="G239" s="20" t="s">
        <v>16</v>
      </c>
      <c r="H239" s="22">
        <v>1</v>
      </c>
      <c r="I239" s="20" t="s">
        <v>139</v>
      </c>
    </row>
    <row r="240" spans="1:10">
      <c r="A240">
        <v>239</v>
      </c>
      <c r="B240" s="24"/>
      <c r="C240" s="31" t="str">
        <f t="shared" si="5"/>
        <v>栄養職員教員以外の公務員臨時・任期付・会計年度任用職員（有期雇用・常勤）奈良県費1</v>
      </c>
      <c r="D240" s="20" t="s">
        <v>243</v>
      </c>
      <c r="E240" s="23" t="s">
        <v>224</v>
      </c>
      <c r="F240" s="1" t="s">
        <v>57</v>
      </c>
      <c r="G240" s="20" t="s">
        <v>60</v>
      </c>
      <c r="H240" s="22">
        <v>1</v>
      </c>
      <c r="I240" s="20" t="s">
        <v>138</v>
      </c>
      <c r="J240" t="s">
        <v>278</v>
      </c>
    </row>
    <row r="241" spans="1:10">
      <c r="A241">
        <v>240</v>
      </c>
      <c r="B241" s="24"/>
      <c r="C241" s="31" t="str">
        <f t="shared" si="5"/>
        <v>栄養職員教員以外の公務員臨時・任期付・会計年度任用職員（有期雇用・常勤）奈良県費以外の公費1</v>
      </c>
      <c r="D241" s="20" t="s">
        <v>243</v>
      </c>
      <c r="E241" s="23" t="s">
        <v>224</v>
      </c>
      <c r="F241" s="1" t="s">
        <v>57</v>
      </c>
      <c r="G241" s="20" t="s">
        <v>228</v>
      </c>
      <c r="H241" s="22">
        <v>1</v>
      </c>
      <c r="I241" s="20" t="s">
        <v>139</v>
      </c>
      <c r="J241" t="s">
        <v>278</v>
      </c>
    </row>
    <row r="242" spans="1:10">
      <c r="A242">
        <v>241</v>
      </c>
      <c r="B242" s="24"/>
      <c r="C242" s="31" t="str">
        <f t="shared" si="5"/>
        <v>栄養職員教員以外の公務員臨時・任期付・会計年度任用職員（有期雇用・常勤）その他1</v>
      </c>
      <c r="D242" s="20" t="s">
        <v>243</v>
      </c>
      <c r="E242" s="23" t="s">
        <v>224</v>
      </c>
      <c r="F242" s="1" t="s">
        <v>57</v>
      </c>
      <c r="G242" s="20" t="s">
        <v>16</v>
      </c>
      <c r="H242" s="22">
        <v>1</v>
      </c>
      <c r="I242" s="20" t="s">
        <v>139</v>
      </c>
      <c r="J242" t="s">
        <v>278</v>
      </c>
    </row>
    <row r="243" spans="1:10">
      <c r="A243">
        <v>242</v>
      </c>
      <c r="B243" s="24"/>
      <c r="C243" s="31" t="str">
        <f t="shared" si="5"/>
        <v>栄養職員教員以外の公務員臨時・任期付・会計年度任用職員（有期雇用・常勤）奈良県費0.8</v>
      </c>
      <c r="D243" s="20" t="s">
        <v>243</v>
      </c>
      <c r="E243" s="23" t="s">
        <v>224</v>
      </c>
      <c r="F243" s="1" t="s">
        <v>57</v>
      </c>
      <c r="G243" s="20" t="s">
        <v>60</v>
      </c>
      <c r="H243" s="22">
        <v>0.8</v>
      </c>
      <c r="I243" s="20" t="s">
        <v>140</v>
      </c>
    </row>
    <row r="244" spans="1:10">
      <c r="A244">
        <v>243</v>
      </c>
      <c r="B244" s="24"/>
      <c r="C244" s="31" t="str">
        <f t="shared" si="5"/>
        <v>栄養職員教員以外の公務員臨時・任期付・会計年度任用職員（有期雇用・常勤）奈良県費以外の公費0.8</v>
      </c>
      <c r="D244" s="20" t="s">
        <v>243</v>
      </c>
      <c r="E244" s="23" t="s">
        <v>224</v>
      </c>
      <c r="F244" s="1" t="s">
        <v>57</v>
      </c>
      <c r="G244" s="20" t="s">
        <v>228</v>
      </c>
      <c r="H244" s="22">
        <v>0.8</v>
      </c>
      <c r="I244" s="20" t="s">
        <v>140</v>
      </c>
    </row>
    <row r="245" spans="1:10">
      <c r="A245">
        <v>244</v>
      </c>
      <c r="B245" s="24"/>
      <c r="C245" s="31" t="str">
        <f t="shared" si="5"/>
        <v>栄養職員教員以外の公務員臨時・任期付・会計年度任用職員（有期雇用・常勤）その他0.8</v>
      </c>
      <c r="D245" s="20" t="s">
        <v>243</v>
      </c>
      <c r="E245" s="23" t="s">
        <v>224</v>
      </c>
      <c r="F245" s="1" t="s">
        <v>57</v>
      </c>
      <c r="G245" s="20" t="s">
        <v>16</v>
      </c>
      <c r="H245" s="22">
        <v>0.8</v>
      </c>
      <c r="I245" s="20" t="s">
        <v>140</v>
      </c>
    </row>
    <row r="246" spans="1:10">
      <c r="A246">
        <v>245</v>
      </c>
      <c r="B246" s="24"/>
      <c r="C246" s="31" t="str">
        <f t="shared" si="5"/>
        <v>栄養職員教員以外の公務員会計年度任用職員、非常勤職員奈良県費0.5</v>
      </c>
      <c r="D246" s="20" t="s">
        <v>243</v>
      </c>
      <c r="E246" s="23" t="s">
        <v>224</v>
      </c>
      <c r="F246" s="1" t="s">
        <v>21</v>
      </c>
      <c r="G246" s="20" t="s">
        <v>60</v>
      </c>
      <c r="H246" s="22">
        <v>0.5</v>
      </c>
      <c r="I246" s="20" t="s">
        <v>146</v>
      </c>
    </row>
    <row r="247" spans="1:10">
      <c r="A247">
        <v>246</v>
      </c>
      <c r="B247" s="24"/>
      <c r="C247" s="31" t="str">
        <f t="shared" si="5"/>
        <v>栄養職員教員以外の公務員会計年度任用職員、非常勤職員奈良県費以外の公費0.5</v>
      </c>
      <c r="D247" s="20" t="s">
        <v>243</v>
      </c>
      <c r="E247" s="23" t="s">
        <v>224</v>
      </c>
      <c r="F247" s="1" t="s">
        <v>21</v>
      </c>
      <c r="G247" s="20" t="s">
        <v>228</v>
      </c>
      <c r="H247" s="22">
        <v>0.5</v>
      </c>
      <c r="I247" s="20" t="s">
        <v>146</v>
      </c>
    </row>
    <row r="248" spans="1:10">
      <c r="A248">
        <v>247</v>
      </c>
      <c r="B248" s="24"/>
      <c r="C248" s="31" t="str">
        <f t="shared" si="5"/>
        <v>栄養職員教員以外の公務員会計年度任用職員、非常勤職員その他0.5</v>
      </c>
      <c r="D248" s="20" t="s">
        <v>243</v>
      </c>
      <c r="E248" s="23" t="s">
        <v>224</v>
      </c>
      <c r="F248" s="1" t="s">
        <v>21</v>
      </c>
      <c r="G248" s="20" t="s">
        <v>16</v>
      </c>
      <c r="H248" s="22">
        <v>0.5</v>
      </c>
      <c r="I248" s="20" t="s">
        <v>146</v>
      </c>
    </row>
    <row r="249" spans="1:10">
      <c r="A249">
        <v>248</v>
      </c>
      <c r="B249" s="24"/>
      <c r="C249" s="31" t="str">
        <f t="shared" si="5"/>
        <v>栄養職員民間企業・団体正規（無期雇用）1</v>
      </c>
      <c r="D249" s="20" t="s">
        <v>243</v>
      </c>
      <c r="E249" s="23" t="s">
        <v>20</v>
      </c>
      <c r="F249" s="21" t="s">
        <v>18</v>
      </c>
      <c r="G249" s="20"/>
      <c r="H249" s="22">
        <v>1</v>
      </c>
      <c r="I249" s="20" t="s">
        <v>148</v>
      </c>
    </row>
    <row r="250" spans="1:10">
      <c r="A250">
        <v>249</v>
      </c>
      <c r="B250" s="24"/>
      <c r="C250" s="31" t="str">
        <f t="shared" si="5"/>
        <v>栄養職員民間企業・団体契約社員・臨時職員・非常勤等（有期雇用）0.8</v>
      </c>
      <c r="D250" s="20" t="s">
        <v>243</v>
      </c>
      <c r="E250" s="23" t="s">
        <v>20</v>
      </c>
      <c r="F250" s="21" t="s">
        <v>236</v>
      </c>
      <c r="G250" s="20"/>
      <c r="H250" s="22">
        <v>0.8</v>
      </c>
      <c r="I250" s="20" t="s">
        <v>149</v>
      </c>
      <c r="J250" t="s">
        <v>278</v>
      </c>
    </row>
    <row r="251" spans="1:10">
      <c r="A251">
        <v>250</v>
      </c>
      <c r="B251" s="24"/>
      <c r="C251" s="31" t="str">
        <f t="shared" si="5"/>
        <v>栄養職員民間企業・団体契約社員・臨時職員・非常勤等（有期雇用）0.5</v>
      </c>
      <c r="D251" s="20" t="s">
        <v>243</v>
      </c>
      <c r="E251" s="23" t="s">
        <v>20</v>
      </c>
      <c r="F251" s="21" t="s">
        <v>23</v>
      </c>
      <c r="G251" s="20"/>
      <c r="H251" s="22">
        <v>0.5</v>
      </c>
      <c r="I251" s="20" t="s">
        <v>146</v>
      </c>
    </row>
    <row r="252" spans="1:10">
      <c r="A252">
        <v>251</v>
      </c>
      <c r="B252" s="24"/>
      <c r="C252" s="31" t="str">
        <f t="shared" si="5"/>
        <v>栄養職員民間企業・団体パート・アルバイト0.5</v>
      </c>
      <c r="D252" s="20" t="s">
        <v>243</v>
      </c>
      <c r="E252" s="23" t="s">
        <v>20</v>
      </c>
      <c r="F252" s="21" t="s">
        <v>24</v>
      </c>
      <c r="G252" s="20"/>
      <c r="H252" s="22">
        <v>0.5</v>
      </c>
      <c r="I252" s="20" t="s">
        <v>146</v>
      </c>
    </row>
    <row r="253" spans="1:10">
      <c r="A253">
        <v>252</v>
      </c>
      <c r="B253" s="24"/>
      <c r="C253" s="31" t="str">
        <f t="shared" si="5"/>
        <v>栄養職員通学正規の修学年数内の期間1</v>
      </c>
      <c r="D253" s="20" t="s">
        <v>243</v>
      </c>
      <c r="E253" s="26" t="s">
        <v>31</v>
      </c>
      <c r="F253" s="21" t="s">
        <v>30</v>
      </c>
      <c r="G253" s="20"/>
      <c r="H253" s="22">
        <v>1</v>
      </c>
      <c r="I253" s="20" t="s">
        <v>147</v>
      </c>
    </row>
    <row r="254" spans="1:10">
      <c r="A254">
        <v>253</v>
      </c>
      <c r="B254" s="24"/>
      <c r="C254" s="31" t="str">
        <f t="shared" si="5"/>
        <v>栄養職員通学上記以外（留年、留学、休学、科目履修、通信教育等）0.5</v>
      </c>
      <c r="D254" s="20" t="s">
        <v>243</v>
      </c>
      <c r="E254" s="26" t="s">
        <v>31</v>
      </c>
      <c r="F254" s="21" t="s">
        <v>25</v>
      </c>
      <c r="G254" s="20"/>
      <c r="H254" s="22">
        <v>0.5</v>
      </c>
      <c r="I254" s="20" t="s">
        <v>146</v>
      </c>
    </row>
    <row r="255" spans="1:10">
      <c r="A255">
        <v>254</v>
      </c>
      <c r="B255" s="25"/>
      <c r="C255" s="31" t="str">
        <f t="shared" si="5"/>
        <v>栄養職員その他在家庭（無職）、自営（個人事業・フリーランス等）0.5</v>
      </c>
      <c r="D255" s="20" t="s">
        <v>243</v>
      </c>
      <c r="E255" s="20" t="s">
        <v>16</v>
      </c>
      <c r="F255" s="21" t="s">
        <v>26</v>
      </c>
      <c r="G255" s="20"/>
      <c r="H255" s="22">
        <v>0.5</v>
      </c>
      <c r="I255" s="20" t="s">
        <v>146</v>
      </c>
    </row>
    <row r="256" spans="1:10">
      <c r="A256">
        <v>255</v>
      </c>
      <c r="B256" s="26" t="s">
        <v>244</v>
      </c>
      <c r="C256" s="31" t="str">
        <f t="shared" si="5"/>
        <v>業務員・調理員国公立・私立教員正規（無期雇用）奈良県費1</v>
      </c>
      <c r="D256" s="20" t="s">
        <v>253</v>
      </c>
      <c r="E256" s="23" t="s">
        <v>33</v>
      </c>
      <c r="F256" s="1" t="s">
        <v>19</v>
      </c>
      <c r="G256" s="20" t="s">
        <v>60</v>
      </c>
      <c r="H256" s="22">
        <v>1</v>
      </c>
      <c r="I256" s="20" t="s">
        <v>138</v>
      </c>
    </row>
    <row r="257" spans="1:9">
      <c r="A257">
        <v>256</v>
      </c>
      <c r="B257" s="24"/>
      <c r="C257" s="31" t="str">
        <f t="shared" si="5"/>
        <v>業務員・調理員国公立・私立教員正規（無期雇用）奈良県費以外の公費1</v>
      </c>
      <c r="D257" s="20" t="s">
        <v>253</v>
      </c>
      <c r="E257" s="23" t="s">
        <v>33</v>
      </c>
      <c r="F257" s="1" t="s">
        <v>19</v>
      </c>
      <c r="G257" s="20" t="s">
        <v>228</v>
      </c>
      <c r="H257" s="22">
        <v>1</v>
      </c>
      <c r="I257" s="20" t="s">
        <v>139</v>
      </c>
    </row>
    <row r="258" spans="1:9">
      <c r="A258">
        <v>257</v>
      </c>
      <c r="B258" s="24"/>
      <c r="C258" s="31" t="str">
        <f t="shared" si="5"/>
        <v>業務員・調理員国公立・私立教員正規（無期雇用）その他1</v>
      </c>
      <c r="D258" s="20" t="s">
        <v>253</v>
      </c>
      <c r="E258" s="23" t="s">
        <v>33</v>
      </c>
      <c r="F258" s="1" t="s">
        <v>19</v>
      </c>
      <c r="G258" s="20" t="s">
        <v>16</v>
      </c>
      <c r="H258" s="22">
        <v>1</v>
      </c>
      <c r="I258" s="20" t="s">
        <v>148</v>
      </c>
    </row>
    <row r="259" spans="1:9">
      <c r="A259">
        <v>258</v>
      </c>
      <c r="B259" s="24"/>
      <c r="C259" s="31" t="str">
        <f t="shared" si="5"/>
        <v>業務員・調理員国公立・私立教員臨時・任期付等（有期雇用・常勤）奈良県費0.8</v>
      </c>
      <c r="D259" s="20" t="s">
        <v>253</v>
      </c>
      <c r="E259" s="23" t="s">
        <v>33</v>
      </c>
      <c r="F259" s="1" t="s">
        <v>22</v>
      </c>
      <c r="G259" s="20" t="s">
        <v>60</v>
      </c>
      <c r="H259" s="22">
        <v>0.8</v>
      </c>
      <c r="I259" s="20" t="s">
        <v>140</v>
      </c>
    </row>
    <row r="260" spans="1:9">
      <c r="A260">
        <v>259</v>
      </c>
      <c r="B260" s="24"/>
      <c r="C260" s="31" t="str">
        <f t="shared" si="5"/>
        <v>業務員・調理員国公立・私立教員臨時・任期付等（有期雇用・常勤）奈良県費以外の公費0.8</v>
      </c>
      <c r="D260" s="20" t="s">
        <v>253</v>
      </c>
      <c r="E260" s="23" t="s">
        <v>33</v>
      </c>
      <c r="F260" s="1" t="s">
        <v>22</v>
      </c>
      <c r="G260" s="20" t="s">
        <v>228</v>
      </c>
      <c r="H260" s="22">
        <v>0.8</v>
      </c>
      <c r="I260" s="20" t="s">
        <v>140</v>
      </c>
    </row>
    <row r="261" spans="1:9">
      <c r="A261">
        <v>260</v>
      </c>
      <c r="B261" s="24"/>
      <c r="C261" s="31" t="str">
        <f t="shared" si="5"/>
        <v>業務員・調理員国公立・私立教員臨時・任期付等（有期雇用・常勤）その他0.8</v>
      </c>
      <c r="D261" s="20" t="s">
        <v>253</v>
      </c>
      <c r="E261" s="23" t="s">
        <v>33</v>
      </c>
      <c r="F261" s="1" t="s">
        <v>22</v>
      </c>
      <c r="G261" s="20" t="s">
        <v>16</v>
      </c>
      <c r="H261" s="22">
        <v>0.8</v>
      </c>
      <c r="I261" s="20" t="s">
        <v>149</v>
      </c>
    </row>
    <row r="262" spans="1:9">
      <c r="A262">
        <v>261</v>
      </c>
      <c r="B262" s="24"/>
      <c r="C262" s="31" t="str">
        <f t="shared" si="5"/>
        <v>業務員・調理員国公立・私立教員非常勤奈良県費0.5</v>
      </c>
      <c r="D262" s="20" t="s">
        <v>253</v>
      </c>
      <c r="E262" s="23" t="s">
        <v>33</v>
      </c>
      <c r="F262" s="1" t="s">
        <v>17</v>
      </c>
      <c r="G262" s="20" t="s">
        <v>60</v>
      </c>
      <c r="H262" s="22">
        <v>0.5</v>
      </c>
      <c r="I262" s="20" t="s">
        <v>146</v>
      </c>
    </row>
    <row r="263" spans="1:9">
      <c r="A263">
        <v>262</v>
      </c>
      <c r="B263" s="24"/>
      <c r="C263" s="31" t="str">
        <f t="shared" si="5"/>
        <v>業務員・調理員国公立・私立教員非常勤奈良県費以外の公費0.5</v>
      </c>
      <c r="D263" s="20" t="s">
        <v>253</v>
      </c>
      <c r="E263" s="23" t="s">
        <v>33</v>
      </c>
      <c r="F263" s="1" t="s">
        <v>17</v>
      </c>
      <c r="G263" s="20" t="s">
        <v>228</v>
      </c>
      <c r="H263" s="22">
        <v>0.5</v>
      </c>
      <c r="I263" s="20" t="s">
        <v>146</v>
      </c>
    </row>
    <row r="264" spans="1:9">
      <c r="A264">
        <v>263</v>
      </c>
      <c r="B264" s="24"/>
      <c r="C264" s="31" t="str">
        <f t="shared" si="5"/>
        <v>業務員・調理員国公立・私立教員非常勤その他0.5</v>
      </c>
      <c r="D264" s="20" t="s">
        <v>253</v>
      </c>
      <c r="E264" s="23" t="s">
        <v>33</v>
      </c>
      <c r="F264" s="1" t="s">
        <v>17</v>
      </c>
      <c r="G264" s="20" t="s">
        <v>16</v>
      </c>
      <c r="H264" s="22">
        <v>0.5</v>
      </c>
      <c r="I264" s="20" t="s">
        <v>146</v>
      </c>
    </row>
    <row r="265" spans="1:9">
      <c r="A265">
        <v>264</v>
      </c>
      <c r="B265" s="24"/>
      <c r="C265" s="31" t="str">
        <f t="shared" si="5"/>
        <v>業務員・調理員教員以外の公務員正規（無期雇用）奈良県費1</v>
      </c>
      <c r="D265" s="20" t="s">
        <v>253</v>
      </c>
      <c r="E265" s="23" t="s">
        <v>224</v>
      </c>
      <c r="F265" s="1" t="s">
        <v>19</v>
      </c>
      <c r="G265" s="20" t="s">
        <v>60</v>
      </c>
      <c r="H265" s="22">
        <v>1</v>
      </c>
      <c r="I265" s="20" t="s">
        <v>138</v>
      </c>
    </row>
    <row r="266" spans="1:9">
      <c r="A266">
        <v>265</v>
      </c>
      <c r="B266" s="24"/>
      <c r="C266" s="31" t="str">
        <f t="shared" si="5"/>
        <v>業務員・調理員教員以外の公務員正規（無期雇用）奈良県費以外の公費1</v>
      </c>
      <c r="D266" s="20" t="s">
        <v>253</v>
      </c>
      <c r="E266" s="23" t="s">
        <v>224</v>
      </c>
      <c r="F266" s="1" t="s">
        <v>19</v>
      </c>
      <c r="G266" s="20" t="s">
        <v>228</v>
      </c>
      <c r="H266" s="22">
        <v>1</v>
      </c>
      <c r="I266" s="20" t="s">
        <v>139</v>
      </c>
    </row>
    <row r="267" spans="1:9">
      <c r="A267">
        <v>266</v>
      </c>
      <c r="B267" s="24"/>
      <c r="C267" s="31" t="str">
        <f t="shared" si="5"/>
        <v>業務員・調理員教員以外の公務員正規（無期雇用）その他1</v>
      </c>
      <c r="D267" s="20" t="s">
        <v>253</v>
      </c>
      <c r="E267" s="23" t="s">
        <v>224</v>
      </c>
      <c r="F267" s="1" t="s">
        <v>19</v>
      </c>
      <c r="G267" s="20" t="s">
        <v>16</v>
      </c>
      <c r="H267" s="22">
        <v>1</v>
      </c>
      <c r="I267" s="20" t="s">
        <v>139</v>
      </c>
    </row>
    <row r="268" spans="1:9">
      <c r="A268">
        <v>267</v>
      </c>
      <c r="B268" s="24"/>
      <c r="C268" s="31" t="str">
        <f t="shared" si="5"/>
        <v>業務員・調理員教員以外の公務員臨時・任期付・会計年度任用職員（有期雇用・常勤）奈良県費0.8</v>
      </c>
      <c r="D268" s="20" t="s">
        <v>253</v>
      </c>
      <c r="E268" s="23" t="s">
        <v>224</v>
      </c>
      <c r="F268" s="1" t="s">
        <v>57</v>
      </c>
      <c r="G268" s="20" t="s">
        <v>60</v>
      </c>
      <c r="H268" s="22">
        <v>0.8</v>
      </c>
      <c r="I268" s="20" t="s">
        <v>140</v>
      </c>
    </row>
    <row r="269" spans="1:9">
      <c r="A269">
        <v>268</v>
      </c>
      <c r="B269" s="24"/>
      <c r="C269" s="31" t="str">
        <f t="shared" si="5"/>
        <v>業務員・調理員教員以外の公務員臨時・任期付・会計年度任用職員（有期雇用・常勤）奈良県費以外の公費0.8</v>
      </c>
      <c r="D269" s="20" t="s">
        <v>253</v>
      </c>
      <c r="E269" s="23" t="s">
        <v>224</v>
      </c>
      <c r="F269" s="1" t="s">
        <v>57</v>
      </c>
      <c r="G269" s="20" t="s">
        <v>228</v>
      </c>
      <c r="H269" s="22">
        <v>0.8</v>
      </c>
      <c r="I269" s="20" t="s">
        <v>140</v>
      </c>
    </row>
    <row r="270" spans="1:9">
      <c r="A270">
        <v>269</v>
      </c>
      <c r="B270" s="24"/>
      <c r="C270" s="31" t="str">
        <f t="shared" ref="C270:C279" si="6">D270&amp;E270&amp;F270&amp;G270&amp;H270</f>
        <v>業務員・調理員教員以外の公務員臨時・任期付・会計年度任用職員（有期雇用・常勤）その他0.8</v>
      </c>
      <c r="D270" s="20" t="s">
        <v>253</v>
      </c>
      <c r="E270" s="23" t="s">
        <v>224</v>
      </c>
      <c r="F270" s="1" t="s">
        <v>57</v>
      </c>
      <c r="G270" s="20" t="s">
        <v>16</v>
      </c>
      <c r="H270" s="22">
        <v>0.8</v>
      </c>
      <c r="I270" s="20" t="s">
        <v>140</v>
      </c>
    </row>
    <row r="271" spans="1:9">
      <c r="A271">
        <v>270</v>
      </c>
      <c r="B271" s="24"/>
      <c r="C271" s="31" t="str">
        <f t="shared" si="6"/>
        <v>業務員・調理員教員以外の公務員会計年度任用職員、非常勤職員奈良県費0.5</v>
      </c>
      <c r="D271" s="20" t="s">
        <v>253</v>
      </c>
      <c r="E271" s="23" t="s">
        <v>224</v>
      </c>
      <c r="F271" s="1" t="s">
        <v>21</v>
      </c>
      <c r="G271" s="20" t="s">
        <v>60</v>
      </c>
      <c r="H271" s="22">
        <v>0.5</v>
      </c>
      <c r="I271" s="20" t="s">
        <v>146</v>
      </c>
    </row>
    <row r="272" spans="1:9">
      <c r="A272">
        <v>271</v>
      </c>
      <c r="B272" s="24"/>
      <c r="C272" s="31" t="str">
        <f t="shared" si="6"/>
        <v>業務員・調理員教員以外の公務員会計年度任用職員、非常勤職員奈良県費以外の公費0.5</v>
      </c>
      <c r="D272" s="20" t="s">
        <v>253</v>
      </c>
      <c r="E272" s="23" t="s">
        <v>224</v>
      </c>
      <c r="F272" s="1" t="s">
        <v>21</v>
      </c>
      <c r="G272" s="20" t="s">
        <v>228</v>
      </c>
      <c r="H272" s="22">
        <v>0.5</v>
      </c>
      <c r="I272" s="20" t="s">
        <v>146</v>
      </c>
    </row>
    <row r="273" spans="1:9">
      <c r="A273">
        <v>272</v>
      </c>
      <c r="B273" s="24"/>
      <c r="C273" s="31" t="str">
        <f t="shared" si="6"/>
        <v>業務員・調理員教員以外の公務員会計年度任用職員、非常勤職員その他0.5</v>
      </c>
      <c r="D273" s="20" t="s">
        <v>253</v>
      </c>
      <c r="E273" s="23" t="s">
        <v>224</v>
      </c>
      <c r="F273" s="1" t="s">
        <v>21</v>
      </c>
      <c r="G273" s="20" t="s">
        <v>16</v>
      </c>
      <c r="H273" s="22">
        <v>0.5</v>
      </c>
      <c r="I273" s="20" t="s">
        <v>146</v>
      </c>
    </row>
    <row r="274" spans="1:9">
      <c r="A274">
        <v>273</v>
      </c>
      <c r="B274" s="24"/>
      <c r="C274" s="31" t="str">
        <f t="shared" si="6"/>
        <v>業務員・調理員民間企業・団体正規（無期雇用）1</v>
      </c>
      <c r="D274" s="20" t="s">
        <v>253</v>
      </c>
      <c r="E274" s="23" t="s">
        <v>20</v>
      </c>
      <c r="F274" s="21" t="s">
        <v>18</v>
      </c>
      <c r="G274" s="20"/>
      <c r="H274" s="22">
        <v>1</v>
      </c>
      <c r="I274" s="20" t="s">
        <v>148</v>
      </c>
    </row>
    <row r="275" spans="1:9">
      <c r="A275">
        <v>274</v>
      </c>
      <c r="B275" s="24"/>
      <c r="C275" s="31" t="str">
        <f t="shared" si="6"/>
        <v>業務員・調理員民間企業・団体契約社員・臨時職員・非常勤等（有期雇用）0.5</v>
      </c>
      <c r="D275" s="20" t="s">
        <v>253</v>
      </c>
      <c r="E275" s="23" t="s">
        <v>20</v>
      </c>
      <c r="F275" s="21" t="s">
        <v>23</v>
      </c>
      <c r="G275" s="20"/>
      <c r="H275" s="22">
        <v>0.5</v>
      </c>
      <c r="I275" s="20" t="s">
        <v>146</v>
      </c>
    </row>
    <row r="276" spans="1:9">
      <c r="A276">
        <v>275</v>
      </c>
      <c r="B276" s="24"/>
      <c r="C276" s="31" t="str">
        <f t="shared" si="6"/>
        <v>業務員・調理員民間企業・団体パート・アルバイト0.5</v>
      </c>
      <c r="D276" s="20" t="s">
        <v>253</v>
      </c>
      <c r="E276" s="23" t="s">
        <v>20</v>
      </c>
      <c r="F276" s="21" t="s">
        <v>24</v>
      </c>
      <c r="G276" s="20"/>
      <c r="H276" s="22">
        <v>0.5</v>
      </c>
      <c r="I276" s="20" t="s">
        <v>146</v>
      </c>
    </row>
    <row r="277" spans="1:9">
      <c r="A277">
        <v>276</v>
      </c>
      <c r="B277" s="24"/>
      <c r="C277" s="31" t="str">
        <f t="shared" si="6"/>
        <v>業務員・調理員通学正規の修学年数内の期間1</v>
      </c>
      <c r="D277" s="20" t="s">
        <v>253</v>
      </c>
      <c r="E277" s="26" t="s">
        <v>31</v>
      </c>
      <c r="F277" s="21" t="s">
        <v>30</v>
      </c>
      <c r="G277" s="20"/>
      <c r="H277" s="22">
        <v>1</v>
      </c>
      <c r="I277" s="20" t="s">
        <v>147</v>
      </c>
    </row>
    <row r="278" spans="1:9">
      <c r="A278">
        <v>277</v>
      </c>
      <c r="B278" s="24"/>
      <c r="C278" s="31" t="str">
        <f t="shared" si="6"/>
        <v>業務員・調理員通学上記以外（留年、留学、休学、科目履修、通信教育等）0.5</v>
      </c>
      <c r="D278" s="20" t="s">
        <v>253</v>
      </c>
      <c r="E278" s="26" t="s">
        <v>31</v>
      </c>
      <c r="F278" s="21" t="s">
        <v>25</v>
      </c>
      <c r="G278" s="20"/>
      <c r="H278" s="22">
        <v>0.5</v>
      </c>
      <c r="I278" s="20" t="s">
        <v>146</v>
      </c>
    </row>
    <row r="279" spans="1:9">
      <c r="A279">
        <v>278</v>
      </c>
      <c r="B279" s="25"/>
      <c r="C279" s="31" t="str">
        <f t="shared" si="6"/>
        <v>業務員・調理員その他在家庭（無職）、自営（個人事業・フリーランス等）0.5</v>
      </c>
      <c r="D279" s="20" t="s">
        <v>253</v>
      </c>
      <c r="E279" s="20" t="s">
        <v>16</v>
      </c>
      <c r="F279" s="21" t="s">
        <v>26</v>
      </c>
      <c r="G279" s="20"/>
      <c r="H279" s="22">
        <v>0.5</v>
      </c>
      <c r="I279" s="20" t="s">
        <v>146</v>
      </c>
    </row>
  </sheetData>
  <autoFilter ref="A1:I199" xr:uid="{AA430D55-99EB-4870-A1BA-0ADCD9CFDF4B}"/>
  <phoneticPr fontId="4"/>
  <conditionalFormatting sqref="C280:C1048576 C1:C171 C181:C199">
    <cfRule type="duplicateValues" dxfId="7" priority="8"/>
  </conditionalFormatting>
  <conditionalFormatting sqref="C209:C227">
    <cfRule type="duplicateValues" dxfId="6" priority="7"/>
  </conditionalFormatting>
  <conditionalFormatting sqref="C237:C255">
    <cfRule type="duplicateValues" dxfId="5" priority="6"/>
  </conditionalFormatting>
  <conditionalFormatting sqref="C172:C180">
    <cfRule type="duplicateValues" dxfId="4" priority="5"/>
  </conditionalFormatting>
  <conditionalFormatting sqref="C200:C208">
    <cfRule type="duplicateValues" dxfId="3" priority="4"/>
  </conditionalFormatting>
  <conditionalFormatting sqref="C228:C236">
    <cfRule type="duplicateValues" dxfId="2" priority="3"/>
  </conditionalFormatting>
  <conditionalFormatting sqref="C256:C264">
    <cfRule type="duplicateValues" dxfId="1" priority="1"/>
  </conditionalFormatting>
  <conditionalFormatting sqref="C265:C279">
    <cfRule type="duplicateValues" dxfId="0" priority="50"/>
  </conditionalFormatting>
  <pageMargins left="0.70866141732283472" right="0.70866141732283472" top="0.74803149606299213" bottom="0.74803149606299213" header="0.31496062992125984" footer="0.31496062992125984"/>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C7842-BBA2-4CE1-887E-5D6C16637051}">
  <dimension ref="A1:L61"/>
  <sheetViews>
    <sheetView view="pageBreakPreview" zoomScaleNormal="100" zoomScaleSheetLayoutView="100" workbookViewId="0">
      <selection activeCell="C1" sqref="C1:C1048576"/>
    </sheetView>
  </sheetViews>
  <sheetFormatPr defaultColWidth="13.625" defaultRowHeight="15" customHeight="1"/>
  <cols>
    <col min="1" max="1" width="11.125" style="84" bestFit="1" customWidth="1"/>
    <col min="2" max="2" width="16.5" style="76" bestFit="1" customWidth="1"/>
    <col min="3" max="3" width="8.75" style="76" customWidth="1"/>
    <col min="4" max="4" width="16.5" style="76" bestFit="1" customWidth="1"/>
    <col min="5" max="5" width="9.875" style="76" bestFit="1" customWidth="1"/>
    <col min="6" max="6" width="16.125" style="76" customWidth="1"/>
    <col min="7" max="7" width="9.875" style="76" bestFit="1" customWidth="1"/>
    <col min="8" max="8" width="18.5" style="76" customWidth="1"/>
    <col min="9" max="9" width="9.875" style="76" customWidth="1"/>
    <col min="10" max="10" width="17" style="76" customWidth="1"/>
    <col min="11" max="11" width="9.875" style="76" customWidth="1"/>
    <col min="12" max="12" width="11.25" style="76" bestFit="1" customWidth="1"/>
    <col min="13" max="16384" width="13.625" style="76"/>
  </cols>
  <sheetData>
    <row r="1" spans="1:12" ht="15" customHeight="1">
      <c r="A1" s="69" t="s">
        <v>170</v>
      </c>
      <c r="B1" s="75"/>
      <c r="C1" s="75"/>
      <c r="D1" s="75"/>
      <c r="E1" s="75"/>
      <c r="F1" s="75"/>
      <c r="G1" s="75"/>
      <c r="H1" s="75"/>
      <c r="I1" s="75"/>
      <c r="J1" s="75"/>
      <c r="K1" s="75"/>
    </row>
    <row r="2" spans="1:12" ht="15" customHeight="1">
      <c r="A2" s="208" t="s">
        <v>169</v>
      </c>
      <c r="B2" s="208" t="s">
        <v>161</v>
      </c>
      <c r="C2" s="70" t="s">
        <v>281</v>
      </c>
      <c r="D2" s="208" t="s">
        <v>162</v>
      </c>
      <c r="E2" s="70" t="s">
        <v>281</v>
      </c>
      <c r="F2" s="208" t="s">
        <v>163</v>
      </c>
      <c r="G2" s="70" t="s">
        <v>281</v>
      </c>
      <c r="H2" s="208" t="s">
        <v>164</v>
      </c>
      <c r="I2" s="70" t="s">
        <v>281</v>
      </c>
      <c r="J2" s="208" t="s">
        <v>165</v>
      </c>
      <c r="K2" s="70" t="s">
        <v>281</v>
      </c>
      <c r="L2" s="206" t="s">
        <v>282</v>
      </c>
    </row>
    <row r="3" spans="1:12" ht="15" customHeight="1">
      <c r="A3" s="208"/>
      <c r="B3" s="208"/>
      <c r="C3" s="71" t="s">
        <v>4</v>
      </c>
      <c r="D3" s="208"/>
      <c r="E3" s="71" t="s">
        <v>4</v>
      </c>
      <c r="F3" s="208"/>
      <c r="G3" s="71" t="s">
        <v>4</v>
      </c>
      <c r="H3" s="208"/>
      <c r="I3" s="71" t="s">
        <v>4</v>
      </c>
      <c r="J3" s="208"/>
      <c r="K3" s="71" t="s">
        <v>4</v>
      </c>
      <c r="L3" s="207"/>
    </row>
    <row r="4" spans="1:12" ht="15" customHeight="1">
      <c r="A4" s="77">
        <v>1951</v>
      </c>
      <c r="B4" s="78">
        <v>25658</v>
      </c>
      <c r="C4" s="79">
        <v>672</v>
      </c>
      <c r="D4" s="74">
        <v>26389</v>
      </c>
      <c r="E4" s="79">
        <v>648</v>
      </c>
      <c r="F4" s="74">
        <v>27119</v>
      </c>
      <c r="G4" s="79">
        <v>624</v>
      </c>
      <c r="H4" s="78">
        <v>27850</v>
      </c>
      <c r="I4" s="79">
        <v>600</v>
      </c>
      <c r="J4" s="78">
        <v>28945</v>
      </c>
      <c r="K4" s="79">
        <v>564</v>
      </c>
      <c r="L4" s="80">
        <v>74</v>
      </c>
    </row>
    <row r="5" spans="1:12" ht="15" customHeight="1">
      <c r="A5" s="81">
        <v>1952</v>
      </c>
      <c r="B5" s="82">
        <v>26023</v>
      </c>
      <c r="C5" s="71">
        <v>660</v>
      </c>
      <c r="D5" s="83">
        <v>26754</v>
      </c>
      <c r="E5" s="71">
        <v>636</v>
      </c>
      <c r="F5" s="83">
        <v>27484</v>
      </c>
      <c r="G5" s="71">
        <v>612</v>
      </c>
      <c r="H5" s="82">
        <v>28215</v>
      </c>
      <c r="I5" s="71">
        <v>588</v>
      </c>
      <c r="J5" s="82">
        <v>29311</v>
      </c>
      <c r="K5" s="71">
        <v>552</v>
      </c>
      <c r="L5" s="80">
        <v>73</v>
      </c>
    </row>
    <row r="6" spans="1:12" ht="15" customHeight="1">
      <c r="A6" s="77">
        <v>1953</v>
      </c>
      <c r="B6" s="78">
        <v>26389</v>
      </c>
      <c r="C6" s="79">
        <v>648</v>
      </c>
      <c r="D6" s="74">
        <v>27119</v>
      </c>
      <c r="E6" s="79">
        <v>624</v>
      </c>
      <c r="F6" s="74">
        <v>27850</v>
      </c>
      <c r="G6" s="79">
        <v>600</v>
      </c>
      <c r="H6" s="78">
        <v>28580</v>
      </c>
      <c r="I6" s="79">
        <v>576</v>
      </c>
      <c r="J6" s="78">
        <v>29676</v>
      </c>
      <c r="K6" s="79">
        <v>540</v>
      </c>
      <c r="L6" s="80">
        <v>72</v>
      </c>
    </row>
    <row r="7" spans="1:12" ht="15" customHeight="1">
      <c r="A7" s="81">
        <v>1954</v>
      </c>
      <c r="B7" s="82">
        <v>26754</v>
      </c>
      <c r="C7" s="71">
        <v>636</v>
      </c>
      <c r="D7" s="83">
        <v>27484</v>
      </c>
      <c r="E7" s="71">
        <v>612</v>
      </c>
      <c r="F7" s="83">
        <v>28215</v>
      </c>
      <c r="G7" s="71">
        <v>588</v>
      </c>
      <c r="H7" s="82">
        <v>28945</v>
      </c>
      <c r="I7" s="71">
        <v>564</v>
      </c>
      <c r="J7" s="82">
        <v>30041</v>
      </c>
      <c r="K7" s="71">
        <v>528</v>
      </c>
      <c r="L7" s="80">
        <v>71</v>
      </c>
    </row>
    <row r="8" spans="1:12" ht="15" customHeight="1">
      <c r="A8" s="77">
        <v>1955</v>
      </c>
      <c r="B8" s="78">
        <v>27119</v>
      </c>
      <c r="C8" s="79">
        <v>624</v>
      </c>
      <c r="D8" s="74">
        <v>27850</v>
      </c>
      <c r="E8" s="79">
        <v>600</v>
      </c>
      <c r="F8" s="74">
        <v>28580</v>
      </c>
      <c r="G8" s="79">
        <v>576</v>
      </c>
      <c r="H8" s="78">
        <v>29311</v>
      </c>
      <c r="I8" s="79">
        <v>552</v>
      </c>
      <c r="J8" s="78">
        <v>30406</v>
      </c>
      <c r="K8" s="79">
        <v>516</v>
      </c>
      <c r="L8" s="80">
        <v>70</v>
      </c>
    </row>
    <row r="9" spans="1:12" ht="15" customHeight="1">
      <c r="A9" s="81">
        <v>1956</v>
      </c>
      <c r="B9" s="82">
        <v>27484</v>
      </c>
      <c r="C9" s="71">
        <v>612</v>
      </c>
      <c r="D9" s="83">
        <v>28215</v>
      </c>
      <c r="E9" s="71">
        <v>588</v>
      </c>
      <c r="F9" s="83">
        <v>28945</v>
      </c>
      <c r="G9" s="71">
        <v>564</v>
      </c>
      <c r="H9" s="82">
        <v>29676</v>
      </c>
      <c r="I9" s="71">
        <v>540</v>
      </c>
      <c r="J9" s="82">
        <v>30772</v>
      </c>
      <c r="K9" s="71">
        <v>504</v>
      </c>
      <c r="L9" s="80">
        <v>69</v>
      </c>
    </row>
    <row r="10" spans="1:12" ht="15" customHeight="1">
      <c r="A10" s="77">
        <v>1957</v>
      </c>
      <c r="B10" s="78">
        <v>27850</v>
      </c>
      <c r="C10" s="79">
        <v>600</v>
      </c>
      <c r="D10" s="74">
        <v>28580</v>
      </c>
      <c r="E10" s="79">
        <v>576</v>
      </c>
      <c r="F10" s="74">
        <v>29311</v>
      </c>
      <c r="G10" s="79">
        <v>552</v>
      </c>
      <c r="H10" s="78">
        <v>30041</v>
      </c>
      <c r="I10" s="79">
        <v>528</v>
      </c>
      <c r="J10" s="78">
        <v>31137</v>
      </c>
      <c r="K10" s="79">
        <v>492</v>
      </c>
      <c r="L10" s="80">
        <v>68</v>
      </c>
    </row>
    <row r="11" spans="1:12" ht="15" customHeight="1">
      <c r="A11" s="81">
        <v>1958</v>
      </c>
      <c r="B11" s="82">
        <v>28215</v>
      </c>
      <c r="C11" s="71">
        <v>588</v>
      </c>
      <c r="D11" s="83">
        <v>28945</v>
      </c>
      <c r="E11" s="71">
        <v>564</v>
      </c>
      <c r="F11" s="83">
        <v>29676</v>
      </c>
      <c r="G11" s="71">
        <v>540</v>
      </c>
      <c r="H11" s="82">
        <v>30406</v>
      </c>
      <c r="I11" s="71">
        <v>516</v>
      </c>
      <c r="J11" s="82">
        <v>31502</v>
      </c>
      <c r="K11" s="71">
        <v>480</v>
      </c>
      <c r="L11" s="80">
        <v>67</v>
      </c>
    </row>
    <row r="12" spans="1:12" ht="15" customHeight="1">
      <c r="A12" s="77">
        <v>1959</v>
      </c>
      <c r="B12" s="78">
        <v>28580</v>
      </c>
      <c r="C12" s="79">
        <v>576</v>
      </c>
      <c r="D12" s="74">
        <v>29311</v>
      </c>
      <c r="E12" s="79">
        <v>552</v>
      </c>
      <c r="F12" s="74">
        <v>30041</v>
      </c>
      <c r="G12" s="79">
        <v>528</v>
      </c>
      <c r="H12" s="78">
        <v>30772</v>
      </c>
      <c r="I12" s="79">
        <v>504</v>
      </c>
      <c r="J12" s="78">
        <v>31867</v>
      </c>
      <c r="K12" s="79">
        <v>468</v>
      </c>
      <c r="L12" s="80">
        <v>66</v>
      </c>
    </row>
    <row r="13" spans="1:12" ht="15" customHeight="1">
      <c r="A13" s="81">
        <v>1960</v>
      </c>
      <c r="B13" s="82">
        <v>28945</v>
      </c>
      <c r="C13" s="71">
        <v>564</v>
      </c>
      <c r="D13" s="83">
        <v>29676</v>
      </c>
      <c r="E13" s="71">
        <v>540</v>
      </c>
      <c r="F13" s="83">
        <v>30406</v>
      </c>
      <c r="G13" s="71">
        <v>516</v>
      </c>
      <c r="H13" s="82">
        <v>31137</v>
      </c>
      <c r="I13" s="71">
        <v>492</v>
      </c>
      <c r="J13" s="82">
        <v>32233</v>
      </c>
      <c r="K13" s="71">
        <v>456</v>
      </c>
      <c r="L13" s="80">
        <v>65</v>
      </c>
    </row>
    <row r="14" spans="1:12" ht="15" customHeight="1">
      <c r="A14" s="77">
        <v>1961</v>
      </c>
      <c r="B14" s="78">
        <v>29311</v>
      </c>
      <c r="C14" s="79">
        <v>552</v>
      </c>
      <c r="D14" s="74">
        <v>30041</v>
      </c>
      <c r="E14" s="79">
        <v>528</v>
      </c>
      <c r="F14" s="74">
        <v>30772</v>
      </c>
      <c r="G14" s="79">
        <v>504</v>
      </c>
      <c r="H14" s="78">
        <v>31502</v>
      </c>
      <c r="I14" s="79">
        <v>480</v>
      </c>
      <c r="J14" s="78">
        <v>32598</v>
      </c>
      <c r="K14" s="79">
        <v>444</v>
      </c>
      <c r="L14" s="80">
        <v>64</v>
      </c>
    </row>
    <row r="15" spans="1:12" ht="15" customHeight="1">
      <c r="A15" s="81">
        <v>1962</v>
      </c>
      <c r="B15" s="82">
        <v>29676</v>
      </c>
      <c r="C15" s="71">
        <v>540</v>
      </c>
      <c r="D15" s="83">
        <v>30406</v>
      </c>
      <c r="E15" s="71">
        <v>516</v>
      </c>
      <c r="F15" s="83">
        <v>31137</v>
      </c>
      <c r="G15" s="71">
        <v>492</v>
      </c>
      <c r="H15" s="82">
        <v>31867</v>
      </c>
      <c r="I15" s="71">
        <v>468</v>
      </c>
      <c r="J15" s="82">
        <v>32963</v>
      </c>
      <c r="K15" s="71">
        <v>432</v>
      </c>
      <c r="L15" s="80">
        <v>63</v>
      </c>
    </row>
    <row r="16" spans="1:12" ht="15" customHeight="1">
      <c r="A16" s="77">
        <v>1963</v>
      </c>
      <c r="B16" s="78">
        <v>30041</v>
      </c>
      <c r="C16" s="79">
        <v>528</v>
      </c>
      <c r="D16" s="74">
        <v>30772</v>
      </c>
      <c r="E16" s="79">
        <v>504</v>
      </c>
      <c r="F16" s="74">
        <v>31502</v>
      </c>
      <c r="G16" s="79">
        <v>480</v>
      </c>
      <c r="H16" s="78">
        <v>32233</v>
      </c>
      <c r="I16" s="79">
        <v>456</v>
      </c>
      <c r="J16" s="78">
        <v>33328</v>
      </c>
      <c r="K16" s="79">
        <v>420</v>
      </c>
      <c r="L16" s="80">
        <v>62</v>
      </c>
    </row>
    <row r="17" spans="1:12" ht="15" customHeight="1">
      <c r="A17" s="81">
        <v>1964</v>
      </c>
      <c r="B17" s="82">
        <v>30406</v>
      </c>
      <c r="C17" s="71">
        <v>516</v>
      </c>
      <c r="D17" s="83">
        <v>31137</v>
      </c>
      <c r="E17" s="71">
        <v>492</v>
      </c>
      <c r="F17" s="83">
        <v>31867</v>
      </c>
      <c r="G17" s="71">
        <v>468</v>
      </c>
      <c r="H17" s="82">
        <v>32598</v>
      </c>
      <c r="I17" s="71">
        <v>444</v>
      </c>
      <c r="J17" s="82">
        <v>33694</v>
      </c>
      <c r="K17" s="71">
        <v>408</v>
      </c>
      <c r="L17" s="80">
        <v>61</v>
      </c>
    </row>
    <row r="18" spans="1:12" ht="15" customHeight="1">
      <c r="A18" s="77">
        <v>1965</v>
      </c>
      <c r="B18" s="78">
        <v>30772</v>
      </c>
      <c r="C18" s="79">
        <v>504</v>
      </c>
      <c r="D18" s="74">
        <v>31502</v>
      </c>
      <c r="E18" s="79">
        <v>480</v>
      </c>
      <c r="F18" s="74">
        <v>32233</v>
      </c>
      <c r="G18" s="79">
        <v>456</v>
      </c>
      <c r="H18" s="78">
        <v>32963</v>
      </c>
      <c r="I18" s="79">
        <v>432</v>
      </c>
      <c r="J18" s="78">
        <v>34059</v>
      </c>
      <c r="K18" s="79">
        <v>396</v>
      </c>
      <c r="L18" s="80">
        <v>60</v>
      </c>
    </row>
    <row r="19" spans="1:12" ht="15" customHeight="1">
      <c r="A19" s="81">
        <v>1966</v>
      </c>
      <c r="B19" s="82">
        <v>31137</v>
      </c>
      <c r="C19" s="71">
        <v>492</v>
      </c>
      <c r="D19" s="83">
        <v>31867</v>
      </c>
      <c r="E19" s="71">
        <v>468</v>
      </c>
      <c r="F19" s="83">
        <v>32598</v>
      </c>
      <c r="G19" s="71">
        <v>444</v>
      </c>
      <c r="H19" s="82">
        <v>33328</v>
      </c>
      <c r="I19" s="71">
        <v>420</v>
      </c>
      <c r="J19" s="82">
        <v>34424</v>
      </c>
      <c r="K19" s="71">
        <v>384</v>
      </c>
      <c r="L19" s="80">
        <v>59</v>
      </c>
    </row>
    <row r="20" spans="1:12" ht="15" customHeight="1">
      <c r="A20" s="77">
        <v>1967</v>
      </c>
      <c r="B20" s="78">
        <v>31502</v>
      </c>
      <c r="C20" s="79">
        <v>480</v>
      </c>
      <c r="D20" s="74">
        <v>32233</v>
      </c>
      <c r="E20" s="79">
        <v>456</v>
      </c>
      <c r="F20" s="74">
        <v>32963</v>
      </c>
      <c r="G20" s="79">
        <v>432</v>
      </c>
      <c r="H20" s="78">
        <v>33694</v>
      </c>
      <c r="I20" s="79">
        <v>408</v>
      </c>
      <c r="J20" s="78">
        <v>34789</v>
      </c>
      <c r="K20" s="79">
        <v>372</v>
      </c>
      <c r="L20" s="80">
        <v>58</v>
      </c>
    </row>
    <row r="21" spans="1:12" ht="15" customHeight="1">
      <c r="A21" s="81">
        <v>1968</v>
      </c>
      <c r="B21" s="82">
        <v>31867</v>
      </c>
      <c r="C21" s="71">
        <v>468</v>
      </c>
      <c r="D21" s="83">
        <v>32598</v>
      </c>
      <c r="E21" s="71">
        <v>444</v>
      </c>
      <c r="F21" s="83">
        <v>33328</v>
      </c>
      <c r="G21" s="71">
        <v>420</v>
      </c>
      <c r="H21" s="82">
        <v>34059</v>
      </c>
      <c r="I21" s="71">
        <v>396</v>
      </c>
      <c r="J21" s="82">
        <v>35155</v>
      </c>
      <c r="K21" s="71">
        <v>360</v>
      </c>
      <c r="L21" s="80">
        <v>57</v>
      </c>
    </row>
    <row r="22" spans="1:12" ht="15" customHeight="1">
      <c r="A22" s="77">
        <v>1969</v>
      </c>
      <c r="B22" s="78">
        <v>32233</v>
      </c>
      <c r="C22" s="79">
        <v>456</v>
      </c>
      <c r="D22" s="74">
        <v>32963</v>
      </c>
      <c r="E22" s="79">
        <v>432</v>
      </c>
      <c r="F22" s="74">
        <v>33694</v>
      </c>
      <c r="G22" s="79">
        <v>408</v>
      </c>
      <c r="H22" s="78">
        <v>34424</v>
      </c>
      <c r="I22" s="79">
        <v>384</v>
      </c>
      <c r="J22" s="78">
        <v>35520</v>
      </c>
      <c r="K22" s="79">
        <v>348</v>
      </c>
      <c r="L22" s="80">
        <v>56</v>
      </c>
    </row>
    <row r="23" spans="1:12" ht="15" customHeight="1">
      <c r="A23" s="81">
        <v>1970</v>
      </c>
      <c r="B23" s="82">
        <v>32598</v>
      </c>
      <c r="C23" s="71">
        <v>444</v>
      </c>
      <c r="D23" s="83">
        <v>33328</v>
      </c>
      <c r="E23" s="71">
        <v>420</v>
      </c>
      <c r="F23" s="83">
        <v>34059</v>
      </c>
      <c r="G23" s="71">
        <v>396</v>
      </c>
      <c r="H23" s="82">
        <v>34789</v>
      </c>
      <c r="I23" s="71">
        <v>372</v>
      </c>
      <c r="J23" s="82">
        <v>35885</v>
      </c>
      <c r="K23" s="71">
        <v>336</v>
      </c>
      <c r="L23" s="80">
        <v>55</v>
      </c>
    </row>
    <row r="24" spans="1:12" ht="15" customHeight="1">
      <c r="A24" s="77">
        <v>1971</v>
      </c>
      <c r="B24" s="78">
        <v>32963</v>
      </c>
      <c r="C24" s="79">
        <v>432</v>
      </c>
      <c r="D24" s="74">
        <v>33694</v>
      </c>
      <c r="E24" s="79">
        <v>408</v>
      </c>
      <c r="F24" s="74">
        <v>34424</v>
      </c>
      <c r="G24" s="79">
        <v>384</v>
      </c>
      <c r="H24" s="78">
        <v>35155</v>
      </c>
      <c r="I24" s="79">
        <v>360</v>
      </c>
      <c r="J24" s="78">
        <v>36250</v>
      </c>
      <c r="K24" s="79">
        <v>324</v>
      </c>
      <c r="L24" s="80">
        <v>54</v>
      </c>
    </row>
    <row r="25" spans="1:12" ht="15" customHeight="1">
      <c r="A25" s="81">
        <v>1972</v>
      </c>
      <c r="B25" s="82">
        <v>33328</v>
      </c>
      <c r="C25" s="71">
        <v>420</v>
      </c>
      <c r="D25" s="83">
        <v>34059</v>
      </c>
      <c r="E25" s="71">
        <v>396</v>
      </c>
      <c r="F25" s="83">
        <v>34789</v>
      </c>
      <c r="G25" s="71">
        <v>372</v>
      </c>
      <c r="H25" s="82">
        <v>35520</v>
      </c>
      <c r="I25" s="71">
        <v>348</v>
      </c>
      <c r="J25" s="82">
        <v>36616</v>
      </c>
      <c r="K25" s="71">
        <v>312</v>
      </c>
      <c r="L25" s="80">
        <v>53</v>
      </c>
    </row>
    <row r="26" spans="1:12" ht="15" customHeight="1">
      <c r="A26" s="77">
        <v>1973</v>
      </c>
      <c r="B26" s="78">
        <v>33694</v>
      </c>
      <c r="C26" s="79">
        <v>408</v>
      </c>
      <c r="D26" s="74">
        <v>34424</v>
      </c>
      <c r="E26" s="79">
        <v>384</v>
      </c>
      <c r="F26" s="74">
        <v>35155</v>
      </c>
      <c r="G26" s="79">
        <v>360</v>
      </c>
      <c r="H26" s="78">
        <v>35885</v>
      </c>
      <c r="I26" s="79">
        <v>336</v>
      </c>
      <c r="J26" s="78">
        <v>36981</v>
      </c>
      <c r="K26" s="79">
        <v>300</v>
      </c>
      <c r="L26" s="80">
        <v>52</v>
      </c>
    </row>
    <row r="27" spans="1:12" ht="15" customHeight="1">
      <c r="A27" s="81">
        <v>1974</v>
      </c>
      <c r="B27" s="82">
        <v>34059</v>
      </c>
      <c r="C27" s="71">
        <v>396</v>
      </c>
      <c r="D27" s="83">
        <v>34789</v>
      </c>
      <c r="E27" s="71">
        <v>372</v>
      </c>
      <c r="F27" s="83">
        <v>35520</v>
      </c>
      <c r="G27" s="71">
        <v>348</v>
      </c>
      <c r="H27" s="82">
        <v>36250</v>
      </c>
      <c r="I27" s="71">
        <v>324</v>
      </c>
      <c r="J27" s="82">
        <v>37346</v>
      </c>
      <c r="K27" s="71">
        <v>288</v>
      </c>
      <c r="L27" s="80">
        <v>51</v>
      </c>
    </row>
    <row r="28" spans="1:12" ht="15" customHeight="1">
      <c r="A28" s="77">
        <v>1975</v>
      </c>
      <c r="B28" s="78">
        <v>34424</v>
      </c>
      <c r="C28" s="79">
        <v>384</v>
      </c>
      <c r="D28" s="74">
        <v>35155</v>
      </c>
      <c r="E28" s="79">
        <v>360</v>
      </c>
      <c r="F28" s="74">
        <v>35885</v>
      </c>
      <c r="G28" s="79">
        <v>336</v>
      </c>
      <c r="H28" s="78">
        <v>36616</v>
      </c>
      <c r="I28" s="79">
        <v>312</v>
      </c>
      <c r="J28" s="78">
        <v>37711</v>
      </c>
      <c r="K28" s="79">
        <v>276</v>
      </c>
      <c r="L28" s="80">
        <v>50</v>
      </c>
    </row>
    <row r="29" spans="1:12" ht="15" customHeight="1">
      <c r="A29" s="81">
        <v>1976</v>
      </c>
      <c r="B29" s="82">
        <v>34789</v>
      </c>
      <c r="C29" s="71">
        <v>372</v>
      </c>
      <c r="D29" s="83">
        <v>35520</v>
      </c>
      <c r="E29" s="71">
        <v>348</v>
      </c>
      <c r="F29" s="83">
        <v>36250</v>
      </c>
      <c r="G29" s="71">
        <v>324</v>
      </c>
      <c r="H29" s="82">
        <v>36981</v>
      </c>
      <c r="I29" s="71">
        <v>300</v>
      </c>
      <c r="J29" s="82">
        <v>38077</v>
      </c>
      <c r="K29" s="71">
        <v>264</v>
      </c>
      <c r="L29" s="80">
        <v>49</v>
      </c>
    </row>
    <row r="30" spans="1:12" ht="15" customHeight="1">
      <c r="A30" s="77">
        <v>1977</v>
      </c>
      <c r="B30" s="78">
        <v>35155</v>
      </c>
      <c r="C30" s="79">
        <v>360</v>
      </c>
      <c r="D30" s="74">
        <v>35885</v>
      </c>
      <c r="E30" s="79">
        <v>336</v>
      </c>
      <c r="F30" s="74">
        <v>36616</v>
      </c>
      <c r="G30" s="79">
        <v>312</v>
      </c>
      <c r="H30" s="78">
        <v>37346</v>
      </c>
      <c r="I30" s="79">
        <v>288</v>
      </c>
      <c r="J30" s="78">
        <v>38442</v>
      </c>
      <c r="K30" s="79">
        <v>252</v>
      </c>
      <c r="L30" s="80">
        <v>48</v>
      </c>
    </row>
    <row r="31" spans="1:12" ht="15" customHeight="1">
      <c r="A31" s="81">
        <v>1978</v>
      </c>
      <c r="B31" s="82">
        <v>35520</v>
      </c>
      <c r="C31" s="71">
        <v>348</v>
      </c>
      <c r="D31" s="83">
        <v>36250</v>
      </c>
      <c r="E31" s="71">
        <v>324</v>
      </c>
      <c r="F31" s="83">
        <v>36981</v>
      </c>
      <c r="G31" s="71">
        <v>300</v>
      </c>
      <c r="H31" s="82">
        <v>37711</v>
      </c>
      <c r="I31" s="71">
        <v>276</v>
      </c>
      <c r="J31" s="82">
        <v>38807</v>
      </c>
      <c r="K31" s="71">
        <v>240</v>
      </c>
      <c r="L31" s="80">
        <v>47</v>
      </c>
    </row>
    <row r="32" spans="1:12" ht="15" customHeight="1">
      <c r="A32" s="77">
        <v>1979</v>
      </c>
      <c r="B32" s="78">
        <v>35885</v>
      </c>
      <c r="C32" s="79">
        <v>336</v>
      </c>
      <c r="D32" s="74">
        <v>36616</v>
      </c>
      <c r="E32" s="79">
        <v>312</v>
      </c>
      <c r="F32" s="74">
        <v>37346</v>
      </c>
      <c r="G32" s="79">
        <v>288</v>
      </c>
      <c r="H32" s="78">
        <v>38077</v>
      </c>
      <c r="I32" s="79">
        <v>264</v>
      </c>
      <c r="J32" s="78">
        <v>39172</v>
      </c>
      <c r="K32" s="79">
        <v>228</v>
      </c>
      <c r="L32" s="80">
        <v>46</v>
      </c>
    </row>
    <row r="33" spans="1:12" ht="15" customHeight="1">
      <c r="A33" s="81">
        <v>1980</v>
      </c>
      <c r="B33" s="82">
        <v>36250</v>
      </c>
      <c r="C33" s="71">
        <v>324</v>
      </c>
      <c r="D33" s="83">
        <v>36981</v>
      </c>
      <c r="E33" s="71">
        <v>300</v>
      </c>
      <c r="F33" s="83">
        <v>37711</v>
      </c>
      <c r="G33" s="71">
        <v>276</v>
      </c>
      <c r="H33" s="82">
        <v>38442</v>
      </c>
      <c r="I33" s="71">
        <v>252</v>
      </c>
      <c r="J33" s="82">
        <v>39538</v>
      </c>
      <c r="K33" s="71">
        <v>216</v>
      </c>
      <c r="L33" s="80">
        <v>45</v>
      </c>
    </row>
    <row r="34" spans="1:12" ht="15" customHeight="1">
      <c r="A34" s="77">
        <v>1981</v>
      </c>
      <c r="B34" s="78">
        <v>36616</v>
      </c>
      <c r="C34" s="79">
        <v>312</v>
      </c>
      <c r="D34" s="74">
        <v>37346</v>
      </c>
      <c r="E34" s="79">
        <v>288</v>
      </c>
      <c r="F34" s="74">
        <v>38077</v>
      </c>
      <c r="G34" s="79">
        <v>264</v>
      </c>
      <c r="H34" s="78">
        <v>38807</v>
      </c>
      <c r="I34" s="79">
        <v>240</v>
      </c>
      <c r="J34" s="78">
        <v>39903</v>
      </c>
      <c r="K34" s="79">
        <v>204</v>
      </c>
      <c r="L34" s="80">
        <v>44</v>
      </c>
    </row>
    <row r="35" spans="1:12" ht="15" customHeight="1">
      <c r="A35" s="81">
        <v>1982</v>
      </c>
      <c r="B35" s="82">
        <v>36981</v>
      </c>
      <c r="C35" s="71">
        <v>300</v>
      </c>
      <c r="D35" s="83">
        <v>37711</v>
      </c>
      <c r="E35" s="71">
        <v>276</v>
      </c>
      <c r="F35" s="83">
        <v>38442</v>
      </c>
      <c r="G35" s="71">
        <v>252</v>
      </c>
      <c r="H35" s="82">
        <v>39172</v>
      </c>
      <c r="I35" s="71">
        <v>228</v>
      </c>
      <c r="J35" s="82">
        <v>40268</v>
      </c>
      <c r="K35" s="71">
        <v>192</v>
      </c>
      <c r="L35" s="80">
        <v>43</v>
      </c>
    </row>
    <row r="36" spans="1:12" ht="15" customHeight="1">
      <c r="A36" s="77">
        <v>1983</v>
      </c>
      <c r="B36" s="78">
        <v>37346</v>
      </c>
      <c r="C36" s="79">
        <v>288</v>
      </c>
      <c r="D36" s="74">
        <v>38077</v>
      </c>
      <c r="E36" s="79">
        <v>264</v>
      </c>
      <c r="F36" s="74">
        <v>38807</v>
      </c>
      <c r="G36" s="79">
        <v>240</v>
      </c>
      <c r="H36" s="78">
        <v>39538</v>
      </c>
      <c r="I36" s="79">
        <v>216</v>
      </c>
      <c r="J36" s="78">
        <v>40633</v>
      </c>
      <c r="K36" s="79">
        <v>180</v>
      </c>
      <c r="L36" s="80">
        <v>42</v>
      </c>
    </row>
    <row r="37" spans="1:12" ht="15" customHeight="1">
      <c r="A37" s="81">
        <v>1984</v>
      </c>
      <c r="B37" s="82">
        <v>37711</v>
      </c>
      <c r="C37" s="71">
        <v>276</v>
      </c>
      <c r="D37" s="83">
        <v>38442</v>
      </c>
      <c r="E37" s="71">
        <v>252</v>
      </c>
      <c r="F37" s="83">
        <v>39172</v>
      </c>
      <c r="G37" s="71">
        <v>228</v>
      </c>
      <c r="H37" s="82">
        <v>39903</v>
      </c>
      <c r="I37" s="71">
        <v>204</v>
      </c>
      <c r="J37" s="82">
        <v>40999</v>
      </c>
      <c r="K37" s="71">
        <v>168</v>
      </c>
      <c r="L37" s="80">
        <v>41</v>
      </c>
    </row>
    <row r="38" spans="1:12" ht="15" customHeight="1">
      <c r="A38" s="77">
        <v>1985</v>
      </c>
      <c r="B38" s="78">
        <v>38077</v>
      </c>
      <c r="C38" s="79">
        <v>264</v>
      </c>
      <c r="D38" s="74">
        <v>38807</v>
      </c>
      <c r="E38" s="79">
        <v>240</v>
      </c>
      <c r="F38" s="74">
        <v>39538</v>
      </c>
      <c r="G38" s="79">
        <v>216</v>
      </c>
      <c r="H38" s="78">
        <v>40268</v>
      </c>
      <c r="I38" s="79">
        <v>192</v>
      </c>
      <c r="J38" s="78">
        <v>41364</v>
      </c>
      <c r="K38" s="79">
        <v>156</v>
      </c>
      <c r="L38" s="80">
        <v>40</v>
      </c>
    </row>
    <row r="39" spans="1:12" ht="15" customHeight="1">
      <c r="A39" s="81">
        <v>1986</v>
      </c>
      <c r="B39" s="82">
        <v>38442</v>
      </c>
      <c r="C39" s="71">
        <v>252</v>
      </c>
      <c r="D39" s="83">
        <v>39172</v>
      </c>
      <c r="E39" s="71">
        <v>228</v>
      </c>
      <c r="F39" s="83">
        <v>39903</v>
      </c>
      <c r="G39" s="71">
        <v>204</v>
      </c>
      <c r="H39" s="82">
        <v>40633</v>
      </c>
      <c r="I39" s="71">
        <v>180</v>
      </c>
      <c r="J39" s="82">
        <v>41729</v>
      </c>
      <c r="K39" s="71">
        <v>144</v>
      </c>
      <c r="L39" s="80">
        <v>39</v>
      </c>
    </row>
    <row r="40" spans="1:12" ht="15" customHeight="1">
      <c r="A40" s="77">
        <v>1987</v>
      </c>
      <c r="B40" s="78">
        <v>38807</v>
      </c>
      <c r="C40" s="79">
        <v>240</v>
      </c>
      <c r="D40" s="74">
        <v>39538</v>
      </c>
      <c r="E40" s="79">
        <v>216</v>
      </c>
      <c r="F40" s="74">
        <v>40268</v>
      </c>
      <c r="G40" s="79">
        <v>192</v>
      </c>
      <c r="H40" s="78">
        <v>40999</v>
      </c>
      <c r="I40" s="79">
        <v>168</v>
      </c>
      <c r="J40" s="78">
        <v>42094</v>
      </c>
      <c r="K40" s="79">
        <v>132</v>
      </c>
      <c r="L40" s="80">
        <v>38</v>
      </c>
    </row>
    <row r="41" spans="1:12" ht="15" customHeight="1">
      <c r="A41" s="81">
        <v>1988</v>
      </c>
      <c r="B41" s="82">
        <v>39172</v>
      </c>
      <c r="C41" s="71">
        <v>228</v>
      </c>
      <c r="D41" s="83">
        <v>39903</v>
      </c>
      <c r="E41" s="71">
        <v>204</v>
      </c>
      <c r="F41" s="83">
        <v>40633</v>
      </c>
      <c r="G41" s="71">
        <v>180</v>
      </c>
      <c r="H41" s="82">
        <v>41364</v>
      </c>
      <c r="I41" s="71">
        <v>156</v>
      </c>
      <c r="J41" s="82">
        <v>42460</v>
      </c>
      <c r="K41" s="71">
        <v>120</v>
      </c>
      <c r="L41" s="80">
        <v>37</v>
      </c>
    </row>
    <row r="42" spans="1:12" ht="15" customHeight="1">
      <c r="A42" s="77">
        <v>1989</v>
      </c>
      <c r="B42" s="78">
        <v>39538</v>
      </c>
      <c r="C42" s="79">
        <v>216</v>
      </c>
      <c r="D42" s="74">
        <v>40268</v>
      </c>
      <c r="E42" s="79">
        <v>192</v>
      </c>
      <c r="F42" s="74">
        <v>40999</v>
      </c>
      <c r="G42" s="79">
        <v>168</v>
      </c>
      <c r="H42" s="78">
        <v>41729</v>
      </c>
      <c r="I42" s="79">
        <v>144</v>
      </c>
      <c r="J42" s="78">
        <v>42825</v>
      </c>
      <c r="K42" s="79">
        <v>108</v>
      </c>
      <c r="L42" s="80">
        <v>36</v>
      </c>
    </row>
    <row r="43" spans="1:12" ht="15" customHeight="1">
      <c r="A43" s="81">
        <v>1990</v>
      </c>
      <c r="B43" s="82">
        <v>39903</v>
      </c>
      <c r="C43" s="71">
        <v>204</v>
      </c>
      <c r="D43" s="83">
        <v>40633</v>
      </c>
      <c r="E43" s="71">
        <v>180</v>
      </c>
      <c r="F43" s="83">
        <v>41364</v>
      </c>
      <c r="G43" s="71">
        <v>156</v>
      </c>
      <c r="H43" s="82">
        <v>42094</v>
      </c>
      <c r="I43" s="71">
        <v>132</v>
      </c>
      <c r="J43" s="82">
        <v>43190</v>
      </c>
      <c r="K43" s="71">
        <v>96</v>
      </c>
      <c r="L43" s="80">
        <v>35</v>
      </c>
    </row>
    <row r="44" spans="1:12" ht="15" customHeight="1">
      <c r="A44" s="77">
        <v>1991</v>
      </c>
      <c r="B44" s="78">
        <v>40268</v>
      </c>
      <c r="C44" s="79">
        <v>192</v>
      </c>
      <c r="D44" s="74">
        <v>40999</v>
      </c>
      <c r="E44" s="79">
        <v>168</v>
      </c>
      <c r="F44" s="74">
        <v>41729</v>
      </c>
      <c r="G44" s="79">
        <v>144</v>
      </c>
      <c r="H44" s="78">
        <v>42460</v>
      </c>
      <c r="I44" s="79">
        <v>120</v>
      </c>
      <c r="J44" s="78">
        <v>43555</v>
      </c>
      <c r="K44" s="79">
        <v>84</v>
      </c>
      <c r="L44" s="80">
        <v>34</v>
      </c>
    </row>
    <row r="45" spans="1:12" ht="15" customHeight="1">
      <c r="A45" s="81">
        <v>1992</v>
      </c>
      <c r="B45" s="82">
        <v>40633</v>
      </c>
      <c r="C45" s="71">
        <v>180</v>
      </c>
      <c r="D45" s="83">
        <v>41364</v>
      </c>
      <c r="E45" s="71">
        <v>156</v>
      </c>
      <c r="F45" s="83">
        <v>42094</v>
      </c>
      <c r="G45" s="71">
        <v>132</v>
      </c>
      <c r="H45" s="82">
        <v>42825</v>
      </c>
      <c r="I45" s="71">
        <v>108</v>
      </c>
      <c r="J45" s="82">
        <v>43921</v>
      </c>
      <c r="K45" s="71">
        <v>72</v>
      </c>
      <c r="L45" s="80">
        <v>33</v>
      </c>
    </row>
    <row r="46" spans="1:12" ht="15" customHeight="1">
      <c r="A46" s="77">
        <v>1993</v>
      </c>
      <c r="B46" s="78">
        <v>40999</v>
      </c>
      <c r="C46" s="79">
        <v>168</v>
      </c>
      <c r="D46" s="74">
        <v>41729</v>
      </c>
      <c r="E46" s="79">
        <v>144</v>
      </c>
      <c r="F46" s="74">
        <v>42460</v>
      </c>
      <c r="G46" s="79">
        <v>120</v>
      </c>
      <c r="H46" s="78">
        <v>43190</v>
      </c>
      <c r="I46" s="79">
        <v>96</v>
      </c>
      <c r="J46" s="78">
        <v>44286</v>
      </c>
      <c r="K46" s="79">
        <v>60</v>
      </c>
      <c r="L46" s="80">
        <v>32</v>
      </c>
    </row>
    <row r="47" spans="1:12" ht="15" customHeight="1">
      <c r="A47" s="81">
        <v>1994</v>
      </c>
      <c r="B47" s="82">
        <v>41364</v>
      </c>
      <c r="C47" s="71">
        <v>156</v>
      </c>
      <c r="D47" s="83">
        <v>42094</v>
      </c>
      <c r="E47" s="71">
        <v>132</v>
      </c>
      <c r="F47" s="83">
        <v>42825</v>
      </c>
      <c r="G47" s="71">
        <v>108</v>
      </c>
      <c r="H47" s="82">
        <v>43555</v>
      </c>
      <c r="I47" s="71">
        <v>84</v>
      </c>
      <c r="J47" s="82">
        <v>44651</v>
      </c>
      <c r="K47" s="71">
        <v>48</v>
      </c>
      <c r="L47" s="80">
        <v>31</v>
      </c>
    </row>
    <row r="48" spans="1:12" ht="15" customHeight="1">
      <c r="A48" s="77">
        <v>1995</v>
      </c>
      <c r="B48" s="78">
        <v>41729</v>
      </c>
      <c r="C48" s="79">
        <v>144</v>
      </c>
      <c r="D48" s="74">
        <v>42460</v>
      </c>
      <c r="E48" s="79">
        <v>120</v>
      </c>
      <c r="F48" s="74">
        <v>43190</v>
      </c>
      <c r="G48" s="79">
        <v>96</v>
      </c>
      <c r="H48" s="78">
        <v>43921</v>
      </c>
      <c r="I48" s="79">
        <v>72</v>
      </c>
      <c r="J48" s="78">
        <v>45016</v>
      </c>
      <c r="K48" s="79">
        <v>36</v>
      </c>
      <c r="L48" s="80">
        <v>30</v>
      </c>
    </row>
    <row r="49" spans="1:12" ht="15" customHeight="1">
      <c r="A49" s="81">
        <v>1996</v>
      </c>
      <c r="B49" s="82">
        <v>42094</v>
      </c>
      <c r="C49" s="71">
        <v>132</v>
      </c>
      <c r="D49" s="83">
        <v>42825</v>
      </c>
      <c r="E49" s="71">
        <v>108</v>
      </c>
      <c r="F49" s="82">
        <v>43555</v>
      </c>
      <c r="G49" s="71">
        <v>84</v>
      </c>
      <c r="H49" s="82">
        <v>44286</v>
      </c>
      <c r="I49" s="71">
        <v>60</v>
      </c>
      <c r="J49" s="82">
        <v>45382</v>
      </c>
      <c r="K49" s="71">
        <v>24</v>
      </c>
      <c r="L49" s="80">
        <v>29</v>
      </c>
    </row>
    <row r="50" spans="1:12" ht="15" customHeight="1">
      <c r="A50" s="77">
        <v>1997</v>
      </c>
      <c r="B50" s="78">
        <v>42460</v>
      </c>
      <c r="C50" s="79">
        <v>120</v>
      </c>
      <c r="D50" s="74">
        <v>43190</v>
      </c>
      <c r="E50" s="79">
        <v>96</v>
      </c>
      <c r="F50" s="74">
        <v>43921</v>
      </c>
      <c r="G50" s="79">
        <v>72</v>
      </c>
      <c r="H50" s="78">
        <v>44651</v>
      </c>
      <c r="I50" s="79">
        <v>48</v>
      </c>
      <c r="J50" s="78">
        <v>45747</v>
      </c>
      <c r="K50" s="79">
        <v>12</v>
      </c>
      <c r="L50" s="80">
        <v>28</v>
      </c>
    </row>
    <row r="51" spans="1:12" ht="15" customHeight="1">
      <c r="A51" s="81">
        <v>1998</v>
      </c>
      <c r="B51" s="82">
        <v>42825</v>
      </c>
      <c r="C51" s="71">
        <v>108</v>
      </c>
      <c r="D51" s="82">
        <v>43555</v>
      </c>
      <c r="E51" s="71">
        <v>84</v>
      </c>
      <c r="F51" s="83">
        <v>44286</v>
      </c>
      <c r="G51" s="71">
        <v>60</v>
      </c>
      <c r="H51" s="82">
        <v>45016</v>
      </c>
      <c r="I51" s="71">
        <v>36</v>
      </c>
      <c r="J51" s="82">
        <v>46112</v>
      </c>
      <c r="K51" s="71">
        <v>0</v>
      </c>
      <c r="L51" s="80">
        <v>27</v>
      </c>
    </row>
    <row r="52" spans="1:12" ht="15" customHeight="1">
      <c r="A52" s="77">
        <v>1999</v>
      </c>
      <c r="B52" s="78">
        <v>43190</v>
      </c>
      <c r="C52" s="79">
        <v>96</v>
      </c>
      <c r="D52" s="74">
        <v>43921</v>
      </c>
      <c r="E52" s="79">
        <v>72</v>
      </c>
      <c r="F52" s="74">
        <v>44651</v>
      </c>
      <c r="G52" s="79">
        <v>48</v>
      </c>
      <c r="H52" s="78">
        <v>45382</v>
      </c>
      <c r="I52" s="79">
        <v>24</v>
      </c>
      <c r="J52" s="79"/>
      <c r="K52" s="79"/>
      <c r="L52" s="80">
        <v>26</v>
      </c>
    </row>
    <row r="53" spans="1:12" ht="15" customHeight="1">
      <c r="A53" s="81">
        <v>2000</v>
      </c>
      <c r="B53" s="82">
        <v>43555</v>
      </c>
      <c r="C53" s="71">
        <v>84</v>
      </c>
      <c r="D53" s="83">
        <v>44286</v>
      </c>
      <c r="E53" s="71">
        <v>60</v>
      </c>
      <c r="F53" s="82">
        <v>45016</v>
      </c>
      <c r="G53" s="71">
        <v>36</v>
      </c>
      <c r="H53" s="82">
        <v>45747</v>
      </c>
      <c r="I53" s="71">
        <v>12</v>
      </c>
      <c r="J53" s="71"/>
      <c r="K53" s="71"/>
      <c r="L53" s="80">
        <v>25</v>
      </c>
    </row>
    <row r="54" spans="1:12" ht="15" customHeight="1">
      <c r="A54" s="77">
        <v>2001</v>
      </c>
      <c r="B54" s="78">
        <v>43921</v>
      </c>
      <c r="C54" s="79">
        <v>72</v>
      </c>
      <c r="D54" s="74">
        <v>44651</v>
      </c>
      <c r="E54" s="79">
        <v>48</v>
      </c>
      <c r="F54" s="74">
        <v>45382</v>
      </c>
      <c r="G54" s="79">
        <v>24</v>
      </c>
      <c r="H54" s="78">
        <v>46112</v>
      </c>
      <c r="I54" s="79">
        <v>0</v>
      </c>
      <c r="J54" s="79"/>
      <c r="K54" s="79"/>
      <c r="L54" s="80">
        <v>24</v>
      </c>
    </row>
    <row r="55" spans="1:12" ht="15" customHeight="1">
      <c r="A55" s="81">
        <v>2002</v>
      </c>
      <c r="B55" s="82">
        <v>44286</v>
      </c>
      <c r="C55" s="71">
        <v>60</v>
      </c>
      <c r="D55" s="82">
        <v>45016</v>
      </c>
      <c r="E55" s="71">
        <v>36</v>
      </c>
      <c r="F55" s="82">
        <v>45747</v>
      </c>
      <c r="G55" s="71">
        <v>12</v>
      </c>
      <c r="H55" s="82"/>
      <c r="I55" s="71"/>
      <c r="J55" s="71"/>
      <c r="K55" s="71"/>
      <c r="L55" s="80">
        <v>23</v>
      </c>
    </row>
    <row r="56" spans="1:12" ht="15" customHeight="1">
      <c r="A56" s="77">
        <v>2003</v>
      </c>
      <c r="B56" s="72">
        <v>44651</v>
      </c>
      <c r="C56" s="79">
        <v>48</v>
      </c>
      <c r="D56" s="72">
        <v>45382</v>
      </c>
      <c r="E56" s="79">
        <v>24</v>
      </c>
      <c r="F56" s="160">
        <v>46112</v>
      </c>
      <c r="G56" s="161">
        <v>0</v>
      </c>
      <c r="H56" s="73"/>
      <c r="I56" s="73"/>
      <c r="J56" s="73"/>
      <c r="K56" s="73"/>
      <c r="L56" s="80">
        <v>22</v>
      </c>
    </row>
    <row r="57" spans="1:12" ht="15" customHeight="1">
      <c r="A57" s="81">
        <v>2004</v>
      </c>
      <c r="B57" s="82">
        <v>45016</v>
      </c>
      <c r="C57" s="71">
        <v>36</v>
      </c>
      <c r="D57" s="82">
        <v>45747</v>
      </c>
      <c r="E57" s="71">
        <v>12</v>
      </c>
      <c r="F57" s="80"/>
      <c r="G57" s="80"/>
      <c r="H57" s="80"/>
      <c r="I57" s="80"/>
      <c r="J57" s="80"/>
      <c r="K57" s="80"/>
      <c r="L57" s="80">
        <v>21</v>
      </c>
    </row>
    <row r="58" spans="1:12" ht="15" customHeight="1">
      <c r="A58" s="77">
        <v>2005</v>
      </c>
      <c r="B58" s="72">
        <v>45382</v>
      </c>
      <c r="C58" s="79">
        <v>24</v>
      </c>
      <c r="D58" s="160">
        <v>46112</v>
      </c>
      <c r="E58" s="161">
        <v>0</v>
      </c>
      <c r="F58" s="73"/>
      <c r="G58" s="73"/>
      <c r="H58" s="73"/>
      <c r="I58" s="73"/>
      <c r="J58" s="73"/>
      <c r="K58" s="73"/>
      <c r="L58" s="80">
        <v>20</v>
      </c>
    </row>
    <row r="59" spans="1:12" ht="15" customHeight="1">
      <c r="A59" s="81">
        <v>2006</v>
      </c>
      <c r="B59" s="82">
        <v>45747</v>
      </c>
      <c r="C59" s="71">
        <v>12</v>
      </c>
      <c r="D59" s="80"/>
      <c r="E59" s="80"/>
      <c r="F59" s="80"/>
      <c r="G59" s="80"/>
      <c r="H59" s="80"/>
      <c r="I59" s="80"/>
      <c r="J59" s="80"/>
      <c r="K59" s="80"/>
      <c r="L59" s="80">
        <v>19</v>
      </c>
    </row>
    <row r="60" spans="1:12" ht="15" customHeight="1">
      <c r="A60" s="81">
        <v>2007</v>
      </c>
      <c r="B60" s="82">
        <v>46112</v>
      </c>
      <c r="C60" s="159">
        <v>0</v>
      </c>
      <c r="D60" s="80"/>
      <c r="E60" s="80"/>
      <c r="F60" s="80"/>
      <c r="G60" s="80"/>
      <c r="H60" s="80"/>
      <c r="I60" s="80"/>
      <c r="J60" s="80"/>
      <c r="K60" s="80"/>
      <c r="L60" s="80">
        <v>18</v>
      </c>
    </row>
    <row r="61" spans="1:12" ht="15" customHeight="1">
      <c r="L61" s="76">
        <v>18</v>
      </c>
    </row>
  </sheetData>
  <mergeCells count="7">
    <mergeCell ref="L2:L3"/>
    <mergeCell ref="A2:A3"/>
    <mergeCell ref="B2:B3"/>
    <mergeCell ref="D2:D3"/>
    <mergeCell ref="F2:F3"/>
    <mergeCell ref="H2:H3"/>
    <mergeCell ref="J2:J3"/>
  </mergeCells>
  <phoneticPr fontId="4"/>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9730D-9AAA-442E-9AE0-A5F018E5CD05}">
  <dimension ref="A1:AD1"/>
  <sheetViews>
    <sheetView view="pageBreakPreview" zoomScaleNormal="100" zoomScaleSheetLayoutView="100" workbookViewId="0">
      <selection activeCell="H12" sqref="H12"/>
    </sheetView>
  </sheetViews>
  <sheetFormatPr defaultRowHeight="18.75"/>
  <cols>
    <col min="1" max="31" width="21.25" customWidth="1"/>
  </cols>
  <sheetData>
    <row r="1" spans="1:30">
      <c r="A1" t="s">
        <v>193</v>
      </c>
      <c r="B1" t="s">
        <v>205</v>
      </c>
      <c r="C1" t="s">
        <v>206</v>
      </c>
      <c r="D1" t="s">
        <v>207</v>
      </c>
      <c r="E1" t="s">
        <v>208</v>
      </c>
      <c r="F1" t="s">
        <v>69</v>
      </c>
      <c r="G1" s="68" t="s">
        <v>209</v>
      </c>
      <c r="H1" t="s">
        <v>210</v>
      </c>
      <c r="I1" s="68" t="s">
        <v>211</v>
      </c>
      <c r="J1" s="68" t="s">
        <v>212</v>
      </c>
      <c r="K1" t="s">
        <v>213</v>
      </c>
      <c r="L1" t="s">
        <v>214</v>
      </c>
      <c r="M1" t="s">
        <v>215</v>
      </c>
      <c r="N1" t="s">
        <v>216</v>
      </c>
      <c r="O1" t="s">
        <v>214</v>
      </c>
      <c r="P1" t="s">
        <v>204</v>
      </c>
      <c r="Q1" t="s">
        <v>217</v>
      </c>
      <c r="R1" t="s">
        <v>218</v>
      </c>
      <c r="S1" t="s">
        <v>219</v>
      </c>
      <c r="T1" s="92" t="s">
        <v>61</v>
      </c>
      <c r="U1" s="92" t="s">
        <v>54</v>
      </c>
      <c r="V1" s="92" t="s">
        <v>55</v>
      </c>
      <c r="W1" s="92" t="s">
        <v>62</v>
      </c>
      <c r="X1" s="92" t="s">
        <v>58</v>
      </c>
      <c r="Y1" t="s">
        <v>56</v>
      </c>
      <c r="Z1" t="s">
        <v>82</v>
      </c>
      <c r="AA1" s="68" t="s">
        <v>220</v>
      </c>
      <c r="AB1" s="68" t="s">
        <v>221</v>
      </c>
      <c r="AC1" t="s">
        <v>222</v>
      </c>
      <c r="AD1" t="s">
        <v>223</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31</vt:i4>
      </vt:variant>
    </vt:vector>
  </HeadingPairs>
  <TitlesOfParts>
    <vt:vector size="40" baseType="lpstr">
      <vt:lpstr>総務給実パワークエリ用</vt:lpstr>
      <vt:lpstr>様式</vt:lpstr>
      <vt:lpstr>記入例</vt:lpstr>
      <vt:lpstr>プルダウン</vt:lpstr>
      <vt:lpstr>換算率キー</vt:lpstr>
      <vt:lpstr>給与決定キー</vt:lpstr>
      <vt:lpstr>総務給実集計キー</vt:lpstr>
      <vt:lpstr>実月数</vt:lpstr>
      <vt:lpstr>給与sys取込用</vt:lpstr>
      <vt:lpstr>プルダウン!Print_Area</vt:lpstr>
      <vt:lpstr>換算率キー!Print_Area</vt:lpstr>
      <vt:lpstr>記入例!Print_Area</vt:lpstr>
      <vt:lpstr>給与sys取込用!Print_Area</vt:lpstr>
      <vt:lpstr>給与決定キー!Print_Area</vt:lpstr>
      <vt:lpstr>実月数!Print_Area</vt:lpstr>
      <vt:lpstr>総務給実パワークエリ用!Print_Area</vt:lpstr>
      <vt:lpstr>総務給実集計キー!Print_Area</vt:lpstr>
      <vt:lpstr>様式!Print_Area</vt:lpstr>
      <vt:lpstr>換算率キー!Print_Titles</vt:lpstr>
      <vt:lpstr>記入例!Print_Titles</vt:lpstr>
      <vt:lpstr>総務給実集計キー!Print_Titles</vt:lpstr>
      <vt:lpstr>様式!Print_Titles</vt:lpstr>
      <vt:lpstr>その他</vt:lpstr>
      <vt:lpstr>栄養講師</vt:lpstr>
      <vt:lpstr>栄養職員</vt:lpstr>
      <vt:lpstr>学校事務</vt:lpstr>
      <vt:lpstr>給与負担区分</vt:lpstr>
      <vt:lpstr>教員以外の公務員</vt:lpstr>
      <vt:lpstr>教職免許種別</vt:lpstr>
      <vt:lpstr>経歴区分</vt:lpstr>
      <vt:lpstr>国公立・私立教員</vt:lpstr>
      <vt:lpstr>採用区分</vt:lpstr>
      <vt:lpstr>司書</vt:lpstr>
      <vt:lpstr>証明書類有無</vt:lpstr>
      <vt:lpstr>職種</vt:lpstr>
      <vt:lpstr>性別</vt:lpstr>
      <vt:lpstr>通学</vt:lpstr>
      <vt:lpstr>任用種別</vt:lpstr>
      <vt:lpstr>民間企業・団体</vt:lpstr>
      <vt:lpstr>養護講師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村井 亮太</cp:lastModifiedBy>
  <cp:lastPrinted>2026-03-02T11:09:21Z</cp:lastPrinted>
  <dcterms:created xsi:type="dcterms:W3CDTF">2023-12-04T03:32:02Z</dcterms:created>
  <dcterms:modified xsi:type="dcterms:W3CDTF">2026-03-02T11:26:27Z</dcterms:modified>
</cp:coreProperties>
</file>